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075" windowHeight="7605" activeTab="1"/>
  </bookViews>
  <sheets>
    <sheet name="上半年明细" sheetId="1" r:id="rId1"/>
    <sheet name="下半年明细" sheetId="2" r:id="rId2"/>
    <sheet name="求助者善款发放安排" sheetId="3" r:id="rId3"/>
    <sheet name="公帐收支明细" sheetId="4" r:id="rId4"/>
  </sheets>
  <calcPr calcId="144525"/>
</workbook>
</file>

<file path=xl/calcChain.xml><?xml version="1.0" encoding="utf-8"?>
<calcChain xmlns="http://schemas.openxmlformats.org/spreadsheetml/2006/main">
  <c r="J104" i="1" l="1"/>
  <c r="J105" i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E7" i="4" l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6" i="4"/>
  <c r="E5" i="4"/>
  <c r="H113" i="2" l="1"/>
  <c r="F206" i="1" l="1"/>
  <c r="G211" i="1" s="1"/>
  <c r="F115" i="2"/>
  <c r="G120" i="2" s="1"/>
  <c r="H112" i="2" l="1"/>
  <c r="H110" i="2" l="1"/>
  <c r="H105" i="2"/>
  <c r="H103" i="2"/>
  <c r="I121" i="2" l="1"/>
  <c r="H106" i="2" l="1"/>
  <c r="I118" i="2" l="1"/>
  <c r="H118" i="2"/>
  <c r="G118" i="2"/>
  <c r="J7" i="2" l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E47" i="3"/>
  <c r="E48" i="3" s="1"/>
  <c r="E49" i="3" s="1"/>
  <c r="E50" i="3" s="1"/>
  <c r="E51" i="3" s="1"/>
  <c r="E52" i="3" s="1"/>
  <c r="E53" i="3" s="1"/>
  <c r="E54" i="3" s="1"/>
  <c r="E55" i="3" s="1"/>
  <c r="E21" i="3"/>
  <c r="E22" i="3" s="1"/>
  <c r="E23" i="3" s="1"/>
  <c r="I20" i="3"/>
  <c r="I21" i="3" s="1"/>
  <c r="I22" i="3" s="1"/>
  <c r="I23" i="3" s="1"/>
  <c r="I24" i="3" s="1"/>
  <c r="I25" i="3" s="1"/>
  <c r="I26" i="3" s="1"/>
  <c r="I27" i="3" s="1"/>
  <c r="I28" i="3" s="1"/>
  <c r="I29" i="3" s="1"/>
  <c r="G121" i="2" l="1"/>
  <c r="H121" i="2" s="1"/>
  <c r="I209" i="1"/>
  <c r="H209" i="1"/>
  <c r="G209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G123" i="2" l="1"/>
  <c r="J121" i="2"/>
  <c r="G212" i="1"/>
  <c r="G214" i="1" l="1"/>
  <c r="H212" i="1"/>
  <c r="J212" i="1"/>
</calcChain>
</file>

<file path=xl/comments1.xml><?xml version="1.0" encoding="utf-8"?>
<comments xmlns="http://schemas.openxmlformats.org/spreadsheetml/2006/main">
  <authors>
    <author>AutoBVT</author>
  </authors>
  <commentList>
    <comment ref="I120" authorId="0">
      <text>
        <r>
          <rPr>
            <b/>
            <sz val="9"/>
            <color indexed="81"/>
            <rFont val="宋体"/>
            <family val="3"/>
            <charset val="134"/>
          </rPr>
          <t>AutoBVT:</t>
        </r>
        <r>
          <rPr>
            <sz val="9"/>
            <color indexed="81"/>
            <rFont val="宋体"/>
            <family val="3"/>
            <charset val="134"/>
          </rPr>
          <t xml:space="preserve">
谢望胜、钟敬会、张志强</t>
        </r>
      </text>
    </comment>
  </commentList>
</comments>
</file>

<file path=xl/sharedStrings.xml><?xml version="1.0" encoding="utf-8"?>
<sst xmlns="http://schemas.openxmlformats.org/spreadsheetml/2006/main" count="1067" uniqueCount="586">
  <si>
    <t>以下姓名恕不作称呼</t>
  </si>
  <si>
    <t>2015年起取消收取年费，改为捐款自愿原则</t>
  </si>
  <si>
    <t>编号</t>
  </si>
  <si>
    <t>日期</t>
  </si>
  <si>
    <t>姓名</t>
  </si>
  <si>
    <t>村名</t>
  </si>
  <si>
    <t>现金或物品</t>
  </si>
  <si>
    <t>备注</t>
  </si>
  <si>
    <t>捐款收入</t>
  </si>
  <si>
    <t>拍卖收入</t>
  </si>
  <si>
    <t>支出金额</t>
  </si>
  <si>
    <t>结存金额</t>
  </si>
  <si>
    <t>2016.01.01</t>
  </si>
  <si>
    <t>2015年结余公益会基金总计结存(包括保管求助者的善款）：</t>
  </si>
  <si>
    <t>张大宁</t>
  </si>
  <si>
    <t>楼下</t>
  </si>
  <si>
    <t>捐赠100件马甲费用</t>
  </si>
  <si>
    <t>支出订制公益会马甲100件（张大宁捐赠）</t>
  </si>
  <si>
    <t>支出茅园村重症尿毒症患者慰问金开支</t>
  </si>
  <si>
    <t>2016.01.06</t>
  </si>
  <si>
    <t>帮扶茅园村村民钟敬会筹得善款（分20期发放）</t>
  </si>
  <si>
    <t>张锡林</t>
  </si>
  <si>
    <t>东光</t>
  </si>
  <si>
    <t>现金</t>
  </si>
  <si>
    <t>张业丰</t>
  </si>
  <si>
    <t>寨岭</t>
  </si>
  <si>
    <t>谢耀强</t>
  </si>
  <si>
    <t>采芝</t>
  </si>
  <si>
    <t>张秋波</t>
  </si>
  <si>
    <t>半岭</t>
  </si>
  <si>
    <t>丘丽林</t>
  </si>
  <si>
    <t>塔下</t>
  </si>
  <si>
    <t>兄弟连张朋</t>
  </si>
  <si>
    <t>埔上岗</t>
  </si>
  <si>
    <t>黄会良</t>
  </si>
  <si>
    <t>较堂下</t>
  </si>
  <si>
    <t>《辰恒之美》</t>
  </si>
  <si>
    <t>清远</t>
  </si>
  <si>
    <t>张世光</t>
  </si>
  <si>
    <t>向阳</t>
  </si>
  <si>
    <t>张智丰</t>
  </si>
  <si>
    <t>静远园</t>
  </si>
  <si>
    <t>钟小波</t>
  </si>
  <si>
    <t>茅园</t>
  </si>
  <si>
    <t>黄晓君</t>
  </si>
  <si>
    <t>中心村</t>
  </si>
  <si>
    <t>张国城</t>
  </si>
  <si>
    <t>东光村</t>
  </si>
  <si>
    <t>张孟秋</t>
  </si>
  <si>
    <t>锡光围</t>
  </si>
  <si>
    <t>育南重新开工商银行作公帐用途</t>
  </si>
  <si>
    <t>2016.01.11</t>
  </si>
  <si>
    <t>张职仲</t>
  </si>
  <si>
    <t>车长下</t>
  </si>
  <si>
    <t>2016.01.12</t>
  </si>
  <si>
    <t>发放钟敬会善款（第1期）还剩19期</t>
  </si>
  <si>
    <t>2016.01.14</t>
  </si>
  <si>
    <t>2016.01.15</t>
  </si>
  <si>
    <t>2016.01.17</t>
  </si>
  <si>
    <t>2016.01.18</t>
  </si>
  <si>
    <t>张许文</t>
  </si>
  <si>
    <t>张顺玲</t>
  </si>
  <si>
    <t>鸿福车行</t>
  </si>
  <si>
    <t>张伟江</t>
  </si>
  <si>
    <t>谢海峰</t>
  </si>
  <si>
    <t>横坑</t>
  </si>
  <si>
    <t>谢让彬</t>
  </si>
  <si>
    <t>2016.1.18</t>
  </si>
  <si>
    <t>张胜昌</t>
  </si>
  <si>
    <t>集丰</t>
  </si>
  <si>
    <t>张镇州</t>
  </si>
  <si>
    <t>埔西</t>
  </si>
  <si>
    <t>吕俊波</t>
  </si>
  <si>
    <t>张永君</t>
  </si>
  <si>
    <t>海欧</t>
  </si>
  <si>
    <t>黄会森</t>
  </si>
  <si>
    <t>鹤坑</t>
  </si>
  <si>
    <t>张爱欣</t>
  </si>
  <si>
    <t>黄红</t>
  </si>
  <si>
    <t>大塘</t>
  </si>
  <si>
    <t>张名雄</t>
  </si>
  <si>
    <t>谢百福</t>
  </si>
  <si>
    <t>万安</t>
  </si>
  <si>
    <t>张业子</t>
  </si>
  <si>
    <t>成古</t>
  </si>
  <si>
    <t>茅园新村</t>
  </si>
  <si>
    <t>2016.1.19</t>
  </si>
  <si>
    <t>张武强</t>
  </si>
  <si>
    <t>巨星村</t>
  </si>
  <si>
    <t>张建周</t>
  </si>
  <si>
    <t>捐赠制作荣誉牌匾和聘书费用</t>
  </si>
  <si>
    <t>支出制作荣誉牌匾和聘书费用（张建周捐赠）</t>
  </si>
  <si>
    <t>昌旦支出运费</t>
  </si>
  <si>
    <t>张继超</t>
  </si>
  <si>
    <t>捐赠制作会旗不干胶费用</t>
  </si>
  <si>
    <t>张君耀</t>
  </si>
  <si>
    <t>聘书及牌匾快递费</t>
  </si>
  <si>
    <t>公益会注册代办费用及银行公帐开户费用总计</t>
  </si>
  <si>
    <t>昌旦支出快递费</t>
  </si>
  <si>
    <t>2016.02.01</t>
  </si>
  <si>
    <t>张远明</t>
  </si>
  <si>
    <t>2016.02.02</t>
  </si>
  <si>
    <t>公益会联络处购买十张凳子</t>
  </si>
  <si>
    <t>2016.02.03</t>
  </si>
  <si>
    <t>张潘腾</t>
  </si>
  <si>
    <t>2016.02.04</t>
  </si>
  <si>
    <t>张职群</t>
  </si>
  <si>
    <t>张裕超</t>
  </si>
  <si>
    <t>慰问品米油各219份x108元=23652</t>
  </si>
  <si>
    <t>慰问敬老院9箱牛奶x39元=351元</t>
  </si>
  <si>
    <t>全镇百岁老人红包13人x1000，敬老院9人x500元</t>
  </si>
  <si>
    <t>2016.02.05</t>
  </si>
  <si>
    <t>张俊峰</t>
  </si>
  <si>
    <t>2016.02.06</t>
  </si>
  <si>
    <t>张育忠</t>
  </si>
  <si>
    <t>谢雪辉</t>
  </si>
  <si>
    <t>张会君</t>
  </si>
  <si>
    <t>张嘉仪</t>
  </si>
  <si>
    <t>银行短信费</t>
  </si>
  <si>
    <t>郑女士</t>
  </si>
  <si>
    <t>吕骏涛</t>
  </si>
  <si>
    <t>谢文凯</t>
  </si>
  <si>
    <t>谢李颂</t>
  </si>
  <si>
    <t>陈嘉琦</t>
  </si>
  <si>
    <t>张俊标</t>
  </si>
  <si>
    <t>张伟强</t>
  </si>
  <si>
    <t>张昌铭</t>
  </si>
  <si>
    <t>大声</t>
  </si>
  <si>
    <t>张昌彪</t>
  </si>
  <si>
    <t>张锦雄</t>
  </si>
  <si>
    <t>谢志祥</t>
  </si>
  <si>
    <t>宫下埔</t>
  </si>
  <si>
    <t>2016.02.19</t>
  </si>
  <si>
    <t>帮扶埔东张张彦林筹得善款（分10期发放）</t>
  </si>
  <si>
    <t>发放张彦林善款（第1期）还剩9期</t>
  </si>
  <si>
    <t>2016.02.27</t>
  </si>
  <si>
    <t>发放张彦林善款（第2期）还剩8期</t>
  </si>
  <si>
    <t>谢细金</t>
  </si>
  <si>
    <t>2016.03.01</t>
  </si>
  <si>
    <t>发放钟敬会善款（第2期）还剩18期</t>
  </si>
  <si>
    <t>张爱明</t>
  </si>
  <si>
    <t>张美娜</t>
  </si>
  <si>
    <t>2016.03.10</t>
  </si>
  <si>
    <t>谢美荷</t>
  </si>
  <si>
    <t>2016.03.11</t>
  </si>
  <si>
    <t>支出快递茶费用</t>
  </si>
  <si>
    <t>谢寻玉</t>
  </si>
  <si>
    <t>2016.03.13</t>
  </si>
  <si>
    <t>帮扶茅园村村民张志强筹得善款（分17期发放）</t>
  </si>
  <si>
    <t>发放张志强善款（第1期）还剩16期</t>
  </si>
  <si>
    <t>武修齐</t>
  </si>
  <si>
    <t>小朋友</t>
  </si>
  <si>
    <t>张伟其</t>
  </si>
  <si>
    <t>阳光村</t>
  </si>
  <si>
    <t>张志强善款微信提现手续费</t>
  </si>
  <si>
    <t>丘会明</t>
  </si>
  <si>
    <t>张段红</t>
  </si>
  <si>
    <t>张仲文</t>
  </si>
  <si>
    <t>2016.03.24</t>
  </si>
  <si>
    <t>张灿君（森君）</t>
  </si>
  <si>
    <t>钟利光</t>
  </si>
  <si>
    <t>2016.03.25</t>
  </si>
  <si>
    <t>谢海和</t>
  </si>
  <si>
    <t>发放张志强善款（第2期）还剩15期</t>
  </si>
  <si>
    <t>发放钟敬会善款（第3期）还剩17期</t>
  </si>
  <si>
    <t>发放张彦林善款（第3期）还剩7期</t>
  </si>
  <si>
    <t>北古</t>
  </si>
  <si>
    <t>张昌财</t>
  </si>
  <si>
    <t>谢天一</t>
  </si>
  <si>
    <t>张焕果</t>
  </si>
  <si>
    <t>上新屋</t>
  </si>
  <si>
    <t>张小平</t>
  </si>
  <si>
    <t>张顺康</t>
  </si>
  <si>
    <t>林彬彬</t>
  </si>
  <si>
    <t>万安宫下埔</t>
  </si>
  <si>
    <t>2016.04.15</t>
  </si>
  <si>
    <t>张远良</t>
  </si>
  <si>
    <t>2016.04.20</t>
  </si>
  <si>
    <t>严永华</t>
  </si>
  <si>
    <t>红珠塘</t>
  </si>
  <si>
    <t>张小芳</t>
  </si>
  <si>
    <t>红星村</t>
  </si>
  <si>
    <t>张喜见张牡珊夫妇</t>
  </si>
  <si>
    <t>泉中83届同学会</t>
  </si>
  <si>
    <t>2016.05.01</t>
  </si>
  <si>
    <t>发放张志强善款（第3期）还剩14期</t>
  </si>
  <si>
    <t>发放钟敬会善款（第4期）还剩16期</t>
  </si>
  <si>
    <t>发放张彦林善款（第4期）还剩6期</t>
  </si>
  <si>
    <t>张伟华</t>
  </si>
  <si>
    <t>张会龙</t>
  </si>
  <si>
    <t>张海燕</t>
  </si>
  <si>
    <t>茅园管区谢巧平帮扶款</t>
  </si>
  <si>
    <t>谢远军</t>
  </si>
  <si>
    <t>2016.05.08</t>
  </si>
  <si>
    <t>吕巧兰</t>
  </si>
  <si>
    <t>张松生</t>
  </si>
  <si>
    <t>张敬隆</t>
  </si>
  <si>
    <t>支出万安管理区谢小纯慰问金</t>
  </si>
  <si>
    <t>张俊怡</t>
  </si>
  <si>
    <t>帮扶五里亭村民姚邓怀筹得善款</t>
  </si>
  <si>
    <t>帮扶五里亭村民姚邓怀善款发放</t>
  </si>
  <si>
    <t>芳草女士</t>
  </si>
  <si>
    <t>深水村</t>
  </si>
  <si>
    <t>发放张志强善款（第4期）还剩13期</t>
  </si>
  <si>
    <t>发放钟敬会善款（第5期）还剩15期</t>
  </si>
  <si>
    <t>发放张彦林善款（第5期）还剩5期</t>
  </si>
  <si>
    <t>谢志新</t>
  </si>
  <si>
    <t>2016.06.02</t>
  </si>
  <si>
    <t>严龙子</t>
  </si>
  <si>
    <t>2016.06.03</t>
  </si>
  <si>
    <t>张昌旦张雪茹伉俪</t>
  </si>
  <si>
    <t>吕子波</t>
  </si>
  <si>
    <t>茅园村</t>
  </si>
  <si>
    <t>7.1再捐200</t>
  </si>
  <si>
    <t>张书珍</t>
  </si>
  <si>
    <t>吕春林</t>
  </si>
  <si>
    <t>湖子村</t>
  </si>
  <si>
    <t>张沿婷</t>
  </si>
  <si>
    <t>张来喜</t>
  </si>
  <si>
    <t>五里亭村民罗粉苏慰问金</t>
  </si>
  <si>
    <t>快递费</t>
  </si>
  <si>
    <t>张胜滔</t>
  </si>
  <si>
    <t>集丰村</t>
  </si>
  <si>
    <t>爱心人士</t>
  </si>
  <si>
    <t>大塘村</t>
  </si>
  <si>
    <t>河秋江</t>
  </si>
  <si>
    <t>张远辉</t>
  </si>
  <si>
    <t>2016.06.20</t>
  </si>
  <si>
    <t>埔北村（敬老院）张爱群帮扶款</t>
  </si>
  <si>
    <t>张自春</t>
  </si>
  <si>
    <t>黄百祥</t>
  </si>
  <si>
    <t>张建辉</t>
  </si>
  <si>
    <t>谢小红</t>
  </si>
  <si>
    <t>采芝村谢展君帮扶款分四季度各2000元</t>
  </si>
  <si>
    <t>大塘村爱心人士（匿名）</t>
  </si>
  <si>
    <t>东光村张运发困难家庭慰问金</t>
  </si>
  <si>
    <t>2016.07.16</t>
  </si>
  <si>
    <t>帮扶埔尾下张虹小朋友筹得善款</t>
  </si>
  <si>
    <t>张虹小朋友慰问金</t>
  </si>
  <si>
    <t>张虹小朋友捐款提现手续费</t>
  </si>
  <si>
    <t>2016.07.29</t>
  </si>
  <si>
    <t>帮扶埔尾下张虹小朋友筹得善款发放</t>
  </si>
  <si>
    <t>谢平</t>
  </si>
  <si>
    <t>张自远</t>
  </si>
  <si>
    <t>后埔</t>
  </si>
  <si>
    <t>2016.08.26</t>
  </si>
  <si>
    <t>张美静</t>
  </si>
  <si>
    <t>埔东</t>
  </si>
  <si>
    <t>帮扶横坑邱云英慰问金</t>
  </si>
  <si>
    <t>2016.09.16</t>
  </si>
  <si>
    <t>吕建君</t>
  </si>
  <si>
    <t>甘山塘</t>
  </si>
  <si>
    <t>丰顺县史志办</t>
  </si>
  <si>
    <t>转入公帐户</t>
  </si>
  <si>
    <t>代收捐款提现手续费</t>
  </si>
  <si>
    <t>美国陈炳坤、何婵英伉俪</t>
  </si>
  <si>
    <t>支出宫下埔谢国强帮扶款</t>
  </si>
  <si>
    <t>2016.10.12</t>
  </si>
  <si>
    <t>2016.10.22</t>
  </si>
  <si>
    <t>支出探访张春英费用</t>
  </si>
  <si>
    <t>2016.10.23</t>
  </si>
  <si>
    <t>支出张春英慰问金</t>
  </si>
  <si>
    <t>2016.11.11</t>
  </si>
  <si>
    <t>2016.11.12</t>
  </si>
  <si>
    <t>张仁钢</t>
  </si>
  <si>
    <r>
      <t>2016.12.10</t>
    </r>
    <r>
      <rPr>
        <sz val="11"/>
        <color indexed="8"/>
        <rFont val="宋体"/>
        <family val="3"/>
        <charset val="134"/>
      </rPr>
      <t/>
    </r>
  </si>
  <si>
    <t>2016.12.11</t>
  </si>
  <si>
    <t>张志办</t>
  </si>
  <si>
    <t>田洋村</t>
  </si>
  <si>
    <t>现  金</t>
  </si>
  <si>
    <t>张永建</t>
  </si>
  <si>
    <t>2016.12.12</t>
  </si>
  <si>
    <t>银行短信费支出</t>
  </si>
  <si>
    <t>总计:</t>
  </si>
  <si>
    <r>
      <t>201</t>
    </r>
    <r>
      <rPr>
        <b/>
        <sz val="12"/>
        <rFont val="宋体"/>
        <family val="3"/>
        <charset val="134"/>
      </rPr>
      <t>6</t>
    </r>
    <r>
      <rPr>
        <b/>
        <sz val="12"/>
        <rFont val="宋体"/>
        <family val="3"/>
        <charset val="134"/>
      </rPr>
      <t>年利息收入：</t>
    </r>
  </si>
  <si>
    <t>公益会公帐存款（丰顺工行）：</t>
  </si>
  <si>
    <t>财务陈育南处保管现金：</t>
  </si>
  <si>
    <t>序号</t>
  </si>
  <si>
    <t>姓 名</t>
  </si>
  <si>
    <t>善款总数</t>
  </si>
  <si>
    <t>首次发放</t>
  </si>
  <si>
    <t>首次发放日期</t>
  </si>
  <si>
    <t>接下来每月发放</t>
  </si>
  <si>
    <t>总期数</t>
  </si>
  <si>
    <t>备  注</t>
  </si>
  <si>
    <t>谢望胜</t>
  </si>
  <si>
    <t>2016.08.01</t>
  </si>
  <si>
    <t>第二期开始以后每月1号</t>
  </si>
  <si>
    <t>钟敬会</t>
  </si>
  <si>
    <t>张志强</t>
  </si>
  <si>
    <t>张  虹</t>
  </si>
  <si>
    <t>2016.08.05</t>
  </si>
  <si>
    <t>张虹手术费已代管于2016.8.5一次性发放完</t>
  </si>
  <si>
    <r>
      <t>2016.</t>
    </r>
    <r>
      <rPr>
        <sz val="12"/>
        <color indexed="8"/>
        <rFont val="宋体"/>
        <family val="3"/>
        <charset val="134"/>
      </rPr>
      <t>0</t>
    </r>
    <r>
      <rPr>
        <sz val="12"/>
        <color theme="1"/>
        <rFont val="宋体"/>
        <family val="3"/>
        <charset val="134"/>
        <scheme val="minor"/>
      </rPr>
      <t>1.05</t>
    </r>
  </si>
  <si>
    <r>
      <t>2016.</t>
    </r>
    <r>
      <rPr>
        <sz val="12"/>
        <color indexed="8"/>
        <rFont val="宋体"/>
        <family val="3"/>
        <charset val="134"/>
      </rPr>
      <t>0</t>
    </r>
    <r>
      <rPr>
        <sz val="12"/>
        <color theme="1"/>
        <rFont val="宋体"/>
        <family val="3"/>
        <charset val="134"/>
        <scheme val="minor"/>
      </rPr>
      <t>1.06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</si>
  <si>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016.01.07</t>
    </r>
  </si>
  <si>
    <r>
      <t>2</t>
    </r>
    <r>
      <rPr>
        <sz val="12"/>
        <color indexed="8"/>
        <rFont val="宋体"/>
        <family val="3"/>
        <charset val="134"/>
      </rPr>
      <t>016.01.09</t>
    </r>
  </si>
  <si>
    <r>
      <t>2</t>
    </r>
    <r>
      <rPr>
        <sz val="12"/>
        <color indexed="8"/>
        <rFont val="宋体"/>
        <family val="3"/>
        <charset val="134"/>
      </rPr>
      <t>016.01.10</t>
    </r>
  </si>
  <si>
    <r>
      <t>2</t>
    </r>
    <r>
      <rPr>
        <sz val="12"/>
        <color indexed="8"/>
        <rFont val="宋体"/>
        <family val="3"/>
        <charset val="134"/>
      </rPr>
      <t>016.01.11</t>
    </r>
  </si>
  <si>
    <r>
      <t>2</t>
    </r>
    <r>
      <rPr>
        <sz val="12"/>
        <color indexed="8"/>
        <rFont val="宋体"/>
        <family val="3"/>
        <charset val="134"/>
      </rPr>
      <t>016.01.12</t>
    </r>
  </si>
  <si>
    <r>
      <t>2</t>
    </r>
    <r>
      <rPr>
        <sz val="12"/>
        <color indexed="8"/>
        <rFont val="宋体"/>
        <family val="3"/>
        <charset val="134"/>
      </rPr>
      <t>016.01.19</t>
    </r>
  </si>
  <si>
    <r>
      <t>2</t>
    </r>
    <r>
      <rPr>
        <sz val="12"/>
        <color indexed="8"/>
        <rFont val="宋体"/>
        <family val="3"/>
        <charset val="134"/>
      </rPr>
      <t>016.01.20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</si>
  <si>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016.01.21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</si>
  <si>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016.01.26</t>
    </r>
  </si>
  <si>
    <r>
      <t>2</t>
    </r>
    <r>
      <rPr>
        <sz val="12"/>
        <color indexed="8"/>
        <rFont val="宋体"/>
        <family val="3"/>
        <charset val="134"/>
      </rPr>
      <t>016.01.29</t>
    </r>
  </si>
  <si>
    <r>
      <t>2</t>
    </r>
    <r>
      <rPr>
        <sz val="12"/>
        <color indexed="8"/>
        <rFont val="宋体"/>
        <family val="3"/>
        <charset val="134"/>
      </rPr>
      <t>016.01.30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</si>
  <si>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016.02.08</t>
    </r>
  </si>
  <si>
    <r>
      <t>2</t>
    </r>
    <r>
      <rPr>
        <sz val="12"/>
        <color indexed="8"/>
        <rFont val="宋体"/>
        <family val="3"/>
        <charset val="134"/>
      </rPr>
      <t>016.02.11</t>
    </r>
  </si>
  <si>
    <r>
      <t>2</t>
    </r>
    <r>
      <rPr>
        <sz val="12"/>
        <color indexed="8"/>
        <rFont val="宋体"/>
        <family val="3"/>
        <charset val="134"/>
      </rPr>
      <t>016.02.12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</si>
  <si>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016.02.13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</si>
  <si>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016.02.15</t>
    </r>
  </si>
  <si>
    <r>
      <t>2</t>
    </r>
    <r>
      <rPr>
        <sz val="12"/>
        <color indexed="8"/>
        <rFont val="宋体"/>
        <family val="3"/>
        <charset val="134"/>
      </rPr>
      <t>016.02.19</t>
    </r>
  </si>
  <si>
    <r>
      <t>2</t>
    </r>
    <r>
      <rPr>
        <sz val="12"/>
        <color indexed="8"/>
        <rFont val="宋体"/>
        <family val="3"/>
        <charset val="134"/>
      </rPr>
      <t>016.02.26</t>
    </r>
  </si>
  <si>
    <r>
      <t>2</t>
    </r>
    <r>
      <rPr>
        <sz val="12"/>
        <color indexed="8"/>
        <rFont val="宋体"/>
        <family val="3"/>
        <charset val="134"/>
      </rPr>
      <t>016.02.28</t>
    </r>
  </si>
  <si>
    <r>
      <t>2</t>
    </r>
    <r>
      <rPr>
        <sz val="12"/>
        <color indexed="8"/>
        <rFont val="宋体"/>
        <family val="3"/>
        <charset val="134"/>
      </rPr>
      <t>016.03.03</t>
    </r>
  </si>
  <si>
    <r>
      <t>2</t>
    </r>
    <r>
      <rPr>
        <sz val="12"/>
        <color indexed="8"/>
        <rFont val="宋体"/>
        <family val="3"/>
        <charset val="134"/>
      </rPr>
      <t>016.03.05</t>
    </r>
  </si>
  <si>
    <r>
      <t>2</t>
    </r>
    <r>
      <rPr>
        <sz val="12"/>
        <color indexed="8"/>
        <rFont val="宋体"/>
        <family val="3"/>
        <charset val="134"/>
      </rPr>
      <t>016.03.08</t>
    </r>
  </si>
  <si>
    <r>
      <t>2</t>
    </r>
    <r>
      <rPr>
        <sz val="12"/>
        <color indexed="8"/>
        <rFont val="宋体"/>
        <family val="3"/>
        <charset val="134"/>
      </rPr>
      <t>016.03.11</t>
    </r>
  </si>
  <si>
    <r>
      <t>2</t>
    </r>
    <r>
      <rPr>
        <sz val="12"/>
        <color indexed="8"/>
        <rFont val="宋体"/>
        <family val="3"/>
        <charset val="134"/>
      </rPr>
      <t>016.03.12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</si>
  <si>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016.03.14</t>
    </r>
  </si>
  <si>
    <r>
      <t>2</t>
    </r>
    <r>
      <rPr>
        <sz val="12"/>
        <color indexed="8"/>
        <rFont val="宋体"/>
        <family val="3"/>
        <charset val="134"/>
      </rPr>
      <t>016.03.15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</si>
  <si>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016.03.15</t>
    </r>
  </si>
  <si>
    <r>
      <t>2</t>
    </r>
    <r>
      <rPr>
        <sz val="12"/>
        <color indexed="8"/>
        <rFont val="宋体"/>
        <family val="3"/>
        <charset val="134"/>
      </rPr>
      <t>016.03.18</t>
    </r>
  </si>
  <si>
    <r>
      <t>2</t>
    </r>
    <r>
      <rPr>
        <sz val="12"/>
        <color indexed="8"/>
        <rFont val="宋体"/>
        <family val="3"/>
        <charset val="134"/>
      </rPr>
      <t>016.03.22</t>
    </r>
  </si>
  <si>
    <r>
      <t>2</t>
    </r>
    <r>
      <rPr>
        <sz val="12"/>
        <color indexed="8"/>
        <rFont val="宋体"/>
        <family val="3"/>
        <charset val="134"/>
      </rPr>
      <t>016.03.23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</si>
  <si>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016.03.24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</si>
  <si>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016.04.01</t>
    </r>
  </si>
  <si>
    <r>
      <t>2</t>
    </r>
    <r>
      <rPr>
        <sz val="12"/>
        <color indexed="8"/>
        <rFont val="宋体"/>
        <family val="3"/>
        <charset val="134"/>
      </rPr>
      <t>016.04.07</t>
    </r>
  </si>
  <si>
    <r>
      <t>2</t>
    </r>
    <r>
      <rPr>
        <sz val="12"/>
        <color indexed="8"/>
        <rFont val="宋体"/>
        <family val="3"/>
        <charset val="134"/>
      </rPr>
      <t>016.04.08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</si>
  <si>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016.04.10</t>
    </r>
  </si>
  <si>
    <r>
      <t>2</t>
    </r>
    <r>
      <rPr>
        <sz val="12"/>
        <color indexed="8"/>
        <rFont val="宋体"/>
        <family val="3"/>
        <charset val="134"/>
      </rPr>
      <t>016.04.12</t>
    </r>
  </si>
  <si>
    <r>
      <t>2</t>
    </r>
    <r>
      <rPr>
        <sz val="12"/>
        <color indexed="8"/>
        <rFont val="宋体"/>
        <family val="3"/>
        <charset val="134"/>
      </rPr>
      <t>016.04.15</t>
    </r>
  </si>
  <si>
    <r>
      <t>2</t>
    </r>
    <r>
      <rPr>
        <sz val="12"/>
        <color indexed="8"/>
        <rFont val="宋体"/>
        <family val="3"/>
        <charset val="134"/>
      </rPr>
      <t>016.04.17</t>
    </r>
  </si>
  <si>
    <r>
      <t>2</t>
    </r>
    <r>
      <rPr>
        <sz val="12"/>
        <color indexed="8"/>
        <rFont val="宋体"/>
        <family val="3"/>
        <charset val="134"/>
      </rPr>
      <t>016.04.18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</si>
  <si>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016.04.22</t>
    </r>
  </si>
  <si>
    <r>
      <t>2</t>
    </r>
    <r>
      <rPr>
        <sz val="12"/>
        <color indexed="8"/>
        <rFont val="宋体"/>
        <family val="3"/>
        <charset val="134"/>
      </rPr>
      <t>016.04.23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</si>
  <si>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016.04.27</t>
    </r>
  </si>
  <si>
    <r>
      <t>2</t>
    </r>
    <r>
      <rPr>
        <sz val="12"/>
        <color indexed="8"/>
        <rFont val="宋体"/>
        <family val="3"/>
        <charset val="134"/>
      </rPr>
      <t>016.04.28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</si>
  <si>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016.04.29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</si>
  <si>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016.05.01</t>
    </r>
  </si>
  <si>
    <r>
      <t>2</t>
    </r>
    <r>
      <rPr>
        <sz val="12"/>
        <color indexed="8"/>
        <rFont val="宋体"/>
        <family val="3"/>
        <charset val="134"/>
      </rPr>
      <t>016.05.04</t>
    </r>
  </si>
  <si>
    <r>
      <t>2</t>
    </r>
    <r>
      <rPr>
        <sz val="12"/>
        <color indexed="8"/>
        <rFont val="宋体"/>
        <family val="3"/>
        <charset val="134"/>
      </rPr>
      <t>016.05.05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</si>
  <si>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016.05.06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</si>
  <si>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016.05.07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</si>
  <si>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016.05.08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</si>
  <si>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016.05.12</t>
    </r>
  </si>
  <si>
    <r>
      <t>2</t>
    </r>
    <r>
      <rPr>
        <sz val="12"/>
        <color indexed="8"/>
        <rFont val="宋体"/>
        <family val="3"/>
        <charset val="134"/>
      </rPr>
      <t>016.05.13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</si>
  <si>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016.05.16</t>
    </r>
  </si>
  <si>
    <r>
      <t>2</t>
    </r>
    <r>
      <rPr>
        <sz val="12"/>
        <color indexed="8"/>
        <rFont val="宋体"/>
        <family val="3"/>
        <charset val="134"/>
      </rPr>
      <t>016.05.17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</si>
  <si>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016.05.20</t>
    </r>
  </si>
  <si>
    <r>
      <t>2</t>
    </r>
    <r>
      <rPr>
        <sz val="12"/>
        <color indexed="8"/>
        <rFont val="宋体"/>
        <family val="3"/>
        <charset val="134"/>
      </rPr>
      <t>016.05.25</t>
    </r>
  </si>
  <si>
    <r>
      <t>2</t>
    </r>
    <r>
      <rPr>
        <sz val="12"/>
        <color indexed="8"/>
        <rFont val="宋体"/>
        <family val="3"/>
        <charset val="134"/>
      </rPr>
      <t>016.05.27</t>
    </r>
  </si>
  <si>
    <r>
      <t>2</t>
    </r>
    <r>
      <rPr>
        <sz val="12"/>
        <color indexed="8"/>
        <rFont val="宋体"/>
        <family val="3"/>
        <charset val="134"/>
      </rPr>
      <t>016.05.29</t>
    </r>
  </si>
  <si>
    <r>
      <t>2</t>
    </r>
    <r>
      <rPr>
        <sz val="12"/>
        <color indexed="8"/>
        <rFont val="宋体"/>
        <family val="3"/>
        <charset val="134"/>
      </rPr>
      <t>016.05.30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</si>
  <si>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016.05.30</t>
    </r>
  </si>
  <si>
    <r>
      <t>2</t>
    </r>
    <r>
      <rPr>
        <sz val="12"/>
        <color indexed="8"/>
        <rFont val="宋体"/>
        <family val="3"/>
        <charset val="134"/>
      </rPr>
      <t>016.06.01</t>
    </r>
  </si>
  <si>
    <r>
      <t>2</t>
    </r>
    <r>
      <rPr>
        <sz val="12"/>
        <color indexed="8"/>
        <rFont val="宋体"/>
        <family val="3"/>
        <charset val="134"/>
      </rPr>
      <t>016.06.02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</si>
  <si>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016.06.08</t>
    </r>
  </si>
  <si>
    <r>
      <t>2</t>
    </r>
    <r>
      <rPr>
        <sz val="12"/>
        <color indexed="8"/>
        <rFont val="宋体"/>
        <family val="3"/>
        <charset val="134"/>
      </rPr>
      <t>016.06.10</t>
    </r>
  </si>
  <si>
    <r>
      <t>2</t>
    </r>
    <r>
      <rPr>
        <sz val="12"/>
        <color indexed="8"/>
        <rFont val="宋体"/>
        <family val="3"/>
        <charset val="134"/>
      </rPr>
      <t>016.06.12</t>
    </r>
  </si>
  <si>
    <r>
      <t>2</t>
    </r>
    <r>
      <rPr>
        <sz val="12"/>
        <color indexed="8"/>
        <rFont val="宋体"/>
        <family val="3"/>
        <charset val="134"/>
      </rPr>
      <t>016.06.13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</si>
  <si>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016.06.14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</si>
  <si>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016.06.15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</si>
  <si>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016.06.17</t>
    </r>
  </si>
  <si>
    <r>
      <t>2</t>
    </r>
    <r>
      <rPr>
        <sz val="12"/>
        <color indexed="8"/>
        <rFont val="宋体"/>
        <family val="3"/>
        <charset val="134"/>
      </rPr>
      <t>016.06.19</t>
    </r>
  </si>
  <si>
    <r>
      <t>2</t>
    </r>
    <r>
      <rPr>
        <sz val="12"/>
        <color indexed="8"/>
        <rFont val="宋体"/>
        <family val="3"/>
        <charset val="134"/>
      </rPr>
      <t>016.06.20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</si>
  <si>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016.06.21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</si>
  <si>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016.06.22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</si>
  <si>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016.06.23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</si>
  <si>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016.06.24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</si>
  <si>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016.07.01</t>
    </r>
  </si>
  <si>
    <r>
      <t>发放张志强善款（第5期）还剩1</t>
    </r>
    <r>
      <rPr>
        <sz val="12"/>
        <color indexed="10"/>
        <rFont val="宋体"/>
        <family val="3"/>
        <charset val="134"/>
      </rPr>
      <t>2期</t>
    </r>
  </si>
  <si>
    <r>
      <t>发放钟敬会善款（第6期）还剩1</t>
    </r>
    <r>
      <rPr>
        <sz val="12"/>
        <color indexed="10"/>
        <rFont val="宋体"/>
        <family val="3"/>
        <charset val="134"/>
      </rPr>
      <t>4期</t>
    </r>
  </si>
  <si>
    <r>
      <t>发放张彦林善款（第6期）还剩</t>
    </r>
    <r>
      <rPr>
        <sz val="12"/>
        <color indexed="10"/>
        <rFont val="宋体"/>
        <family val="3"/>
        <charset val="134"/>
      </rPr>
      <t>4期</t>
    </r>
  </si>
  <si>
    <r>
      <t>2</t>
    </r>
    <r>
      <rPr>
        <sz val="12"/>
        <color indexed="8"/>
        <rFont val="宋体"/>
        <family val="3"/>
        <charset val="134"/>
      </rPr>
      <t>016.07.02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</si>
  <si>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016.07.03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</si>
  <si>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016.07.04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</si>
  <si>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016.07.08</t>
    </r>
  </si>
  <si>
    <r>
      <t>2</t>
    </r>
    <r>
      <rPr>
        <sz val="12"/>
        <color indexed="8"/>
        <rFont val="宋体"/>
        <family val="3"/>
        <charset val="134"/>
      </rPr>
      <t>016.07.12</t>
    </r>
  </si>
  <si>
    <r>
      <t>2</t>
    </r>
    <r>
      <rPr>
        <sz val="12"/>
        <color indexed="8"/>
        <rFont val="宋体"/>
        <family val="3"/>
        <charset val="134"/>
      </rPr>
      <t>016.07.15</t>
    </r>
  </si>
  <si>
    <r>
      <t>2</t>
    </r>
    <r>
      <rPr>
        <sz val="12"/>
        <color indexed="8"/>
        <rFont val="宋体"/>
        <family val="3"/>
        <charset val="134"/>
      </rPr>
      <t>016.07.18</t>
    </r>
  </si>
  <si>
    <r>
      <t>2</t>
    </r>
    <r>
      <rPr>
        <sz val="12"/>
        <color indexed="8"/>
        <rFont val="宋体"/>
        <family val="3"/>
        <charset val="134"/>
      </rPr>
      <t>016.07.22</t>
    </r>
  </si>
  <si>
    <r>
      <t>2</t>
    </r>
    <r>
      <rPr>
        <sz val="12"/>
        <color indexed="8"/>
        <rFont val="宋体"/>
        <family val="3"/>
        <charset val="134"/>
      </rPr>
      <t>016.08.01</t>
    </r>
  </si>
  <si>
    <r>
      <t>发放张彦林善款（第</t>
    </r>
    <r>
      <rPr>
        <sz val="12"/>
        <color indexed="10"/>
        <rFont val="宋体"/>
        <family val="3"/>
        <charset val="134"/>
      </rPr>
      <t>7期）还剩3期</t>
    </r>
  </si>
  <si>
    <r>
      <t>发放谢望胜善款（第1期）还剩23</t>
    </r>
    <r>
      <rPr>
        <sz val="12"/>
        <color indexed="10"/>
        <rFont val="宋体"/>
        <family val="3"/>
        <charset val="134"/>
      </rPr>
      <t>期</t>
    </r>
  </si>
  <si>
    <r>
      <t>2</t>
    </r>
    <r>
      <rPr>
        <sz val="12"/>
        <color indexed="8"/>
        <rFont val="宋体"/>
        <family val="3"/>
        <charset val="134"/>
      </rPr>
      <t>016.08.03</t>
    </r>
  </si>
  <si>
    <r>
      <t>2</t>
    </r>
    <r>
      <rPr>
        <sz val="12"/>
        <color indexed="8"/>
        <rFont val="宋体"/>
        <family val="3"/>
        <charset val="134"/>
      </rPr>
      <t>016.08.05</t>
    </r>
  </si>
  <si>
    <r>
      <t>2</t>
    </r>
    <r>
      <rPr>
        <sz val="12"/>
        <color indexed="8"/>
        <rFont val="宋体"/>
        <family val="3"/>
        <charset val="134"/>
      </rPr>
      <t>016.08.06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</si>
  <si>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016.08.12</t>
    </r>
  </si>
  <si>
    <r>
      <t>2</t>
    </r>
    <r>
      <rPr>
        <sz val="12"/>
        <color indexed="8"/>
        <rFont val="宋体"/>
        <family val="3"/>
        <charset val="134"/>
      </rPr>
      <t>016.08.13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</si>
  <si>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016.08.18</t>
    </r>
  </si>
  <si>
    <r>
      <t>2</t>
    </r>
    <r>
      <rPr>
        <sz val="12"/>
        <color indexed="8"/>
        <rFont val="宋体"/>
        <family val="3"/>
        <charset val="134"/>
      </rPr>
      <t>016.08.19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</si>
  <si>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016.09.01</t>
    </r>
  </si>
  <si>
    <r>
      <t>发放张志强善款（第6期）还剩11</t>
    </r>
    <r>
      <rPr>
        <sz val="12"/>
        <color indexed="10"/>
        <rFont val="宋体"/>
        <family val="3"/>
        <charset val="134"/>
      </rPr>
      <t>期</t>
    </r>
  </si>
  <si>
    <r>
      <t>发放钟敬会善款（第7期）还剩13</t>
    </r>
    <r>
      <rPr>
        <sz val="12"/>
        <color indexed="10"/>
        <rFont val="宋体"/>
        <family val="3"/>
        <charset val="134"/>
      </rPr>
      <t>期</t>
    </r>
  </si>
  <si>
    <r>
      <t>发放张彦林善款（第8期）还剩</t>
    </r>
    <r>
      <rPr>
        <sz val="12"/>
        <color indexed="10"/>
        <rFont val="宋体"/>
        <family val="3"/>
        <charset val="134"/>
      </rPr>
      <t>2期</t>
    </r>
  </si>
  <si>
    <r>
      <t>发放谢望胜善款（第2期）还剩22</t>
    </r>
    <r>
      <rPr>
        <sz val="12"/>
        <color indexed="10"/>
        <rFont val="宋体"/>
        <family val="3"/>
        <charset val="134"/>
      </rPr>
      <t>期</t>
    </r>
  </si>
  <si>
    <r>
      <t>2</t>
    </r>
    <r>
      <rPr>
        <sz val="12"/>
        <color indexed="8"/>
        <rFont val="宋体"/>
        <family val="3"/>
        <charset val="134"/>
      </rPr>
      <t>016.09.02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</si>
  <si>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016.09.05</t>
    </r>
  </si>
  <si>
    <r>
      <t>2</t>
    </r>
    <r>
      <rPr>
        <sz val="12"/>
        <color indexed="8"/>
        <rFont val="宋体"/>
        <family val="3"/>
        <charset val="134"/>
      </rPr>
      <t>016.09.09</t>
    </r>
  </si>
  <si>
    <r>
      <t>2</t>
    </r>
    <r>
      <rPr>
        <sz val="12"/>
        <color indexed="8"/>
        <rFont val="宋体"/>
        <family val="3"/>
        <charset val="134"/>
      </rPr>
      <t>016.09.10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</si>
  <si>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016.09.11</t>
    </r>
    <r>
      <rPr>
        <sz val="11"/>
        <color indexed="8"/>
        <rFont val="宋体"/>
        <family val="3"/>
        <charset val="134"/>
      </rPr>
      <t/>
    </r>
  </si>
  <si>
    <r>
      <t>2016.</t>
    </r>
    <r>
      <rPr>
        <sz val="12"/>
        <color indexed="8"/>
        <rFont val="宋体"/>
        <family val="3"/>
        <charset val="134"/>
      </rPr>
      <t>0</t>
    </r>
    <r>
      <rPr>
        <sz val="12"/>
        <color theme="1"/>
        <rFont val="宋体"/>
        <family val="3"/>
        <charset val="134"/>
        <scheme val="minor"/>
      </rPr>
      <t>9.12</t>
    </r>
  </si>
  <si>
    <r>
      <t>2</t>
    </r>
    <r>
      <rPr>
        <sz val="12"/>
        <color indexed="8"/>
        <rFont val="宋体"/>
        <family val="3"/>
        <charset val="134"/>
      </rPr>
      <t>016.09.18</t>
    </r>
  </si>
  <si>
    <r>
      <t>2</t>
    </r>
    <r>
      <rPr>
        <sz val="12"/>
        <color indexed="8"/>
        <rFont val="宋体"/>
        <family val="3"/>
        <charset val="134"/>
      </rPr>
      <t>016.09.23</t>
    </r>
  </si>
  <si>
    <r>
      <t>2</t>
    </r>
    <r>
      <rPr>
        <sz val="12"/>
        <color indexed="8"/>
        <rFont val="宋体"/>
        <family val="3"/>
        <charset val="134"/>
      </rPr>
      <t>016.09.27</t>
    </r>
  </si>
  <si>
    <r>
      <t>2</t>
    </r>
    <r>
      <rPr>
        <sz val="12"/>
        <color indexed="8"/>
        <rFont val="宋体"/>
        <family val="3"/>
        <charset val="134"/>
      </rPr>
      <t>016.09.30</t>
    </r>
  </si>
  <si>
    <r>
      <t>2</t>
    </r>
    <r>
      <rPr>
        <sz val="12"/>
        <color indexed="8"/>
        <rFont val="宋体"/>
        <family val="3"/>
        <charset val="134"/>
      </rPr>
      <t>016.10.01</t>
    </r>
  </si>
  <si>
    <r>
      <t>发放张志强善款（第7期）还剩10</t>
    </r>
    <r>
      <rPr>
        <sz val="12"/>
        <color indexed="10"/>
        <rFont val="宋体"/>
        <family val="3"/>
        <charset val="134"/>
      </rPr>
      <t>期</t>
    </r>
  </si>
  <si>
    <r>
      <t>发放钟敬会善款（第8期）还剩12</t>
    </r>
    <r>
      <rPr>
        <sz val="12"/>
        <color indexed="10"/>
        <rFont val="宋体"/>
        <family val="3"/>
        <charset val="134"/>
      </rPr>
      <t>期</t>
    </r>
  </si>
  <si>
    <r>
      <t>发放张彦林善款（第9期）还剩</t>
    </r>
    <r>
      <rPr>
        <sz val="12"/>
        <color indexed="10"/>
        <rFont val="宋体"/>
        <family val="3"/>
        <charset val="134"/>
      </rPr>
      <t>1期</t>
    </r>
  </si>
  <si>
    <r>
      <t>发放谢望胜善款（第3期）还剩21</t>
    </r>
    <r>
      <rPr>
        <sz val="12"/>
        <color indexed="10"/>
        <rFont val="宋体"/>
        <family val="3"/>
        <charset val="134"/>
      </rPr>
      <t>期</t>
    </r>
  </si>
  <si>
    <r>
      <t>2</t>
    </r>
    <r>
      <rPr>
        <sz val="12"/>
        <color indexed="8"/>
        <rFont val="宋体"/>
        <family val="3"/>
        <charset val="134"/>
      </rPr>
      <t>016.10.05</t>
    </r>
  </si>
  <si>
    <r>
      <t>2</t>
    </r>
    <r>
      <rPr>
        <sz val="12"/>
        <color indexed="8"/>
        <rFont val="宋体"/>
        <family val="3"/>
        <charset val="134"/>
      </rPr>
      <t>016.10.07</t>
    </r>
  </si>
  <si>
    <r>
      <t>2016.10.</t>
    </r>
    <r>
      <rPr>
        <sz val="12"/>
        <color indexed="8"/>
        <rFont val="宋体"/>
        <family val="3"/>
        <charset val="134"/>
      </rPr>
      <t>0</t>
    </r>
    <r>
      <rPr>
        <sz val="12"/>
        <color theme="1"/>
        <rFont val="宋体"/>
        <family val="3"/>
        <charset val="134"/>
        <scheme val="minor"/>
      </rPr>
      <t>9</t>
    </r>
  </si>
  <si>
    <r>
      <t>2</t>
    </r>
    <r>
      <rPr>
        <sz val="12"/>
        <color indexed="8"/>
        <rFont val="宋体"/>
        <family val="3"/>
        <charset val="134"/>
      </rPr>
      <t>016.10.14</t>
    </r>
  </si>
  <si>
    <r>
      <t>2</t>
    </r>
    <r>
      <rPr>
        <sz val="12"/>
        <color indexed="8"/>
        <rFont val="宋体"/>
        <family val="3"/>
        <charset val="134"/>
      </rPr>
      <t>016.10.21</t>
    </r>
  </si>
  <si>
    <r>
      <t>2</t>
    </r>
    <r>
      <rPr>
        <sz val="12"/>
        <color indexed="8"/>
        <rFont val="宋体"/>
        <family val="3"/>
        <charset val="134"/>
      </rPr>
      <t>016.10.28</t>
    </r>
  </si>
  <si>
    <r>
      <t>2</t>
    </r>
    <r>
      <rPr>
        <sz val="12"/>
        <color indexed="8"/>
        <rFont val="宋体"/>
        <family val="3"/>
        <charset val="134"/>
      </rPr>
      <t>016.11.01</t>
    </r>
  </si>
  <si>
    <r>
      <t>发放张志强善款（第8期）还剩9</t>
    </r>
    <r>
      <rPr>
        <sz val="12"/>
        <color indexed="10"/>
        <rFont val="宋体"/>
        <family val="3"/>
        <charset val="134"/>
      </rPr>
      <t>期</t>
    </r>
  </si>
  <si>
    <r>
      <t>发放钟敬会善款（第9期）还剩11</t>
    </r>
    <r>
      <rPr>
        <sz val="12"/>
        <color indexed="10"/>
        <rFont val="宋体"/>
        <family val="3"/>
        <charset val="134"/>
      </rPr>
      <t>期</t>
    </r>
  </si>
  <si>
    <r>
      <t>发放张彦林善款（第1</t>
    </r>
    <r>
      <rPr>
        <sz val="12"/>
        <color indexed="10"/>
        <rFont val="宋体"/>
        <family val="3"/>
        <charset val="134"/>
      </rPr>
      <t>0期）还剩0期</t>
    </r>
  </si>
  <si>
    <r>
      <t>发放谢望胜善款（第4期）还剩20</t>
    </r>
    <r>
      <rPr>
        <sz val="12"/>
        <color indexed="10"/>
        <rFont val="宋体"/>
        <family val="3"/>
        <charset val="134"/>
      </rPr>
      <t>期</t>
    </r>
  </si>
  <si>
    <r>
      <t>2</t>
    </r>
    <r>
      <rPr>
        <sz val="12"/>
        <color indexed="8"/>
        <rFont val="宋体"/>
        <family val="3"/>
        <charset val="134"/>
      </rPr>
      <t>016.11.04</t>
    </r>
  </si>
  <si>
    <r>
      <t>2</t>
    </r>
    <r>
      <rPr>
        <sz val="12"/>
        <color indexed="8"/>
        <rFont val="宋体"/>
        <family val="3"/>
        <charset val="134"/>
      </rPr>
      <t>016.11.18</t>
    </r>
  </si>
  <si>
    <r>
      <t>2</t>
    </r>
    <r>
      <rPr>
        <sz val="12"/>
        <color indexed="8"/>
        <rFont val="宋体"/>
        <family val="3"/>
        <charset val="134"/>
      </rPr>
      <t>016.11.23</t>
    </r>
  </si>
  <si>
    <r>
      <t>2</t>
    </r>
    <r>
      <rPr>
        <sz val="12"/>
        <color indexed="8"/>
        <rFont val="宋体"/>
        <family val="3"/>
        <charset val="134"/>
      </rPr>
      <t>016.11.25</t>
    </r>
  </si>
  <si>
    <r>
      <t>2</t>
    </r>
    <r>
      <rPr>
        <sz val="12"/>
        <color indexed="8"/>
        <rFont val="宋体"/>
        <family val="3"/>
        <charset val="134"/>
      </rPr>
      <t>016.12.01</t>
    </r>
  </si>
  <si>
    <r>
      <t>发放张志强善款（第9期）还剩</t>
    </r>
    <r>
      <rPr>
        <sz val="12"/>
        <color indexed="10"/>
        <rFont val="宋体"/>
        <family val="3"/>
        <charset val="134"/>
      </rPr>
      <t>8期</t>
    </r>
  </si>
  <si>
    <r>
      <t>发放钟敬会善款（第1</t>
    </r>
    <r>
      <rPr>
        <sz val="12"/>
        <color indexed="10"/>
        <rFont val="宋体"/>
        <family val="3"/>
        <charset val="134"/>
      </rPr>
      <t>0期）还剩10期</t>
    </r>
  </si>
  <si>
    <r>
      <t>发放谢望胜善款（第5期）还剩</t>
    </r>
    <r>
      <rPr>
        <sz val="12"/>
        <color indexed="10"/>
        <rFont val="宋体"/>
        <family val="3"/>
        <charset val="134"/>
      </rPr>
      <t>19期</t>
    </r>
  </si>
  <si>
    <r>
      <t>2</t>
    </r>
    <r>
      <rPr>
        <sz val="12"/>
        <color indexed="8"/>
        <rFont val="宋体"/>
        <family val="3"/>
        <charset val="134"/>
      </rPr>
      <t>016.12.02</t>
    </r>
    <r>
      <rPr>
        <sz val="11"/>
        <color indexed="8"/>
        <rFont val="宋体"/>
        <family val="3"/>
        <charset val="134"/>
      </rPr>
      <t/>
    </r>
  </si>
  <si>
    <r>
      <t>2</t>
    </r>
    <r>
      <rPr>
        <sz val="12"/>
        <color indexed="8"/>
        <rFont val="宋体"/>
        <family val="3"/>
        <charset val="134"/>
      </rPr>
      <t>016.12.05</t>
    </r>
  </si>
  <si>
    <r>
      <t>2016.12.0</t>
    </r>
    <r>
      <rPr>
        <sz val="12"/>
        <color indexed="8"/>
        <rFont val="宋体"/>
        <family val="3"/>
        <charset val="134"/>
      </rPr>
      <t>9</t>
    </r>
  </si>
  <si>
    <t>现金</t>
    <phoneticPr fontId="20" type="noConversion"/>
  </si>
  <si>
    <t>现金</t>
    <phoneticPr fontId="20" type="noConversion"/>
  </si>
  <si>
    <t>2016.09.25</t>
    <phoneticPr fontId="20" type="noConversion"/>
  </si>
  <si>
    <t>帮扶集丰村张树滔筹得善款</t>
    <phoneticPr fontId="20" type="noConversion"/>
  </si>
  <si>
    <t>帮扶集丰村张树滔善款发放</t>
    <phoneticPr fontId="20" type="noConversion"/>
  </si>
  <si>
    <t>当月结存</t>
    <phoneticPr fontId="32" type="noConversion"/>
  </si>
  <si>
    <t xml:space="preserve">第1期 </t>
    <phoneticPr fontId="32" type="noConversion"/>
  </si>
  <si>
    <t>第2期</t>
  </si>
  <si>
    <t>第3期</t>
  </si>
  <si>
    <t>第4期</t>
  </si>
  <si>
    <t>第5期</t>
  </si>
  <si>
    <t>第6期</t>
  </si>
  <si>
    <t>第7期</t>
  </si>
  <si>
    <t>第8期</t>
  </si>
  <si>
    <t>第9期</t>
  </si>
  <si>
    <t>第10期</t>
  </si>
  <si>
    <t>第11期</t>
  </si>
  <si>
    <t>第12期</t>
  </si>
  <si>
    <t>第13期</t>
  </si>
  <si>
    <t>第14期</t>
  </si>
  <si>
    <t>第15期</t>
  </si>
  <si>
    <t>第16期</t>
  </si>
  <si>
    <t>第17期</t>
  </si>
  <si>
    <t>第18期</t>
  </si>
  <si>
    <t>第19期</t>
  </si>
  <si>
    <t>第20期</t>
  </si>
  <si>
    <t>第21期</t>
  </si>
  <si>
    <t>第22期</t>
  </si>
  <si>
    <t>第23期</t>
  </si>
  <si>
    <t>第24期</t>
  </si>
  <si>
    <t>发放日期</t>
    <phoneticPr fontId="20" type="noConversion"/>
  </si>
  <si>
    <t>总期数</t>
    <phoneticPr fontId="20" type="noConversion"/>
  </si>
  <si>
    <t>谢望胜善款发放安排</t>
    <phoneticPr fontId="32" type="noConversion"/>
  </si>
  <si>
    <t>钟敬会善款发放安排</t>
    <phoneticPr fontId="32" type="noConversion"/>
  </si>
  <si>
    <t>2016.03.13</t>
    <phoneticPr fontId="32" type="noConversion"/>
  </si>
  <si>
    <t>2016.04.01</t>
    <phoneticPr fontId="32" type="noConversion"/>
  </si>
  <si>
    <t>2016.05.01</t>
    <phoneticPr fontId="32" type="noConversion"/>
  </si>
  <si>
    <t>2016.06.01</t>
    <phoneticPr fontId="32" type="noConversion"/>
  </si>
  <si>
    <t>2016.07.01</t>
    <phoneticPr fontId="32" type="noConversion"/>
  </si>
  <si>
    <t>2016.08.01</t>
    <phoneticPr fontId="32" type="noConversion"/>
  </si>
  <si>
    <t>2016.09.01</t>
    <phoneticPr fontId="32" type="noConversion"/>
  </si>
  <si>
    <t>2016.10.01</t>
    <phoneticPr fontId="32" type="noConversion"/>
  </si>
  <si>
    <t>2016.11.01</t>
    <phoneticPr fontId="32" type="noConversion"/>
  </si>
  <si>
    <t>2016.12.01</t>
    <phoneticPr fontId="32" type="noConversion"/>
  </si>
  <si>
    <r>
      <t>2016.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1.12</t>
    </r>
    <phoneticPr fontId="32" type="noConversion"/>
  </si>
  <si>
    <r>
      <t>2016.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3.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</si>
  <si>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4.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</si>
  <si>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5.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</si>
  <si>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</si>
  <si>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7.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</si>
  <si>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8.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</si>
  <si>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9.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</si>
  <si>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2016.10.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</si>
  <si>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2016.11.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</si>
  <si>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r>
      <t>2016.12.</t>
    </r>
    <r>
      <rPr>
        <sz val="11"/>
        <rFont val="宋体"/>
        <family val="3"/>
        <charset val="134"/>
      </rPr>
      <t>0</t>
    </r>
    <r>
      <rPr>
        <sz val="11"/>
        <rFont val="宋体"/>
        <family val="3"/>
        <charset val="134"/>
      </rPr>
      <t>1</t>
    </r>
    <phoneticPr fontId="32" type="noConversion"/>
  </si>
  <si>
    <t>张志强善款发放安排</t>
    <phoneticPr fontId="32" type="noConversion"/>
  </si>
  <si>
    <t>公益会基金总计结存(包含保管数位求助者的善款）：</t>
    <phoneticPr fontId="20" type="noConversion"/>
  </si>
  <si>
    <t>第二期（发放4353.00元）开始以后每月1号</t>
    <phoneticPr fontId="20" type="noConversion"/>
  </si>
  <si>
    <t>数位求助者善款发放安排：（注：如果中途有特殊情况将会视情况再作安排）</t>
    <phoneticPr fontId="20" type="noConversion"/>
  </si>
  <si>
    <r>
      <t>至2016.06.30</t>
    </r>
    <r>
      <rPr>
        <b/>
        <sz val="12"/>
        <color indexed="8"/>
        <rFont val="宋体"/>
        <family val="3"/>
        <charset val="134"/>
      </rPr>
      <t>止</t>
    </r>
    <phoneticPr fontId="20" type="noConversion"/>
  </si>
  <si>
    <t>2015年结余公益会基金总计结存(包含保管求助者的善款）：</t>
    <phoneticPr fontId="20" type="noConversion"/>
  </si>
  <si>
    <t>2016年上半年结存(包含保管求助者的善款）：</t>
    <phoneticPr fontId="20" type="noConversion"/>
  </si>
  <si>
    <r>
      <t>201</t>
    </r>
    <r>
      <rPr>
        <b/>
        <sz val="12"/>
        <rFont val="宋体"/>
        <family val="3"/>
        <charset val="134"/>
      </rPr>
      <t>6年上半年收入/支出合计：</t>
    </r>
    <phoneticPr fontId="20" type="noConversion"/>
  </si>
  <si>
    <r>
      <t>201</t>
    </r>
    <r>
      <rPr>
        <b/>
        <sz val="18"/>
        <color indexed="10"/>
        <rFont val="宋体"/>
        <family val="3"/>
        <charset val="134"/>
      </rPr>
      <t>6年（下半年）埔寨镇公益会捐款和拍卖及开支明细统计表</t>
    </r>
    <phoneticPr fontId="20" type="noConversion"/>
  </si>
  <si>
    <t>注：下半年在第二页；第三页求助者善款发放安排</t>
    <phoneticPr fontId="20" type="noConversion"/>
  </si>
  <si>
    <t>注：上半年在第一页；第三页求助者善款发放安排</t>
    <phoneticPr fontId="20" type="noConversion"/>
  </si>
  <si>
    <t>美国爱心人士甄旭辉、林丽红伉俪，甄慰慈、何婵丽伉俪，阮建华、马小蘋伉俪，</t>
    <phoneticPr fontId="20" type="noConversion"/>
  </si>
  <si>
    <r>
      <t>201</t>
    </r>
    <r>
      <rPr>
        <b/>
        <sz val="18"/>
        <color indexed="10"/>
        <rFont val="宋体"/>
        <family val="3"/>
        <charset val="134"/>
      </rPr>
      <t>6年（上半年）埔寨镇公益会捐款和拍卖及开支明细统计表</t>
    </r>
    <phoneticPr fontId="20" type="noConversion"/>
  </si>
  <si>
    <r>
      <t>201</t>
    </r>
    <r>
      <rPr>
        <b/>
        <sz val="20"/>
        <color indexed="10"/>
        <rFont val="宋体"/>
        <family val="3"/>
        <charset val="134"/>
      </rPr>
      <t>6年埔寨镇慈善公益会</t>
    </r>
    <phoneticPr fontId="20" type="noConversion"/>
  </si>
  <si>
    <t>注：上半年收支明细在第一页；下半年收支明细在第二页</t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</si>
  <si>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016.12.16</t>
    </r>
    <phoneticPr fontId="20" type="noConversion"/>
  </si>
  <si>
    <t>以下发放安排表格</t>
    <phoneticPr fontId="20" type="noConversion"/>
  </si>
  <si>
    <t>公益会基金总计结存(包含保管数位求助者的善款）：</t>
    <phoneticPr fontId="20" type="noConversion"/>
  </si>
  <si>
    <t>2015年结余公益会基金总计结存(包含保管求助者的善款）：</t>
    <phoneticPr fontId="20" type="noConversion"/>
  </si>
  <si>
    <r>
      <t>(包含保管求助者的善款）201</t>
    </r>
    <r>
      <rPr>
        <b/>
        <sz val="12"/>
        <rFont val="宋体"/>
        <family val="3"/>
        <charset val="134"/>
      </rPr>
      <t>6年总收入/支出合计：</t>
    </r>
    <phoneticPr fontId="20" type="noConversion"/>
  </si>
  <si>
    <t>保管数位求助者的善款合计</t>
    <phoneticPr fontId="20" type="noConversion"/>
  </si>
  <si>
    <t>基金和求助者善款合计</t>
    <phoneticPr fontId="20" type="noConversion"/>
  </si>
  <si>
    <t>至2016.06.30止公益会基金结存</t>
    <phoneticPr fontId="20" type="noConversion"/>
  </si>
  <si>
    <t>公益会基金结存</t>
    <phoneticPr fontId="20" type="noConversion"/>
  </si>
  <si>
    <t>以上如有遗漏或错误请联系我  电话/微信：18922172900</t>
    <phoneticPr fontId="20" type="noConversion"/>
  </si>
  <si>
    <t>感谢大家献爱心，能帮助真正需要帮助的人！同时欢迎监督批评！详细收支请浏览公益会网站财务公开页面http://www.bzgyh.com/cwgk.html</t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</si>
  <si>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016.12.22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</si>
  <si>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106.12.23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</si>
  <si>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016.12.23</t>
    </r>
    <phoneticPr fontId="20" type="noConversion"/>
  </si>
  <si>
    <t>帮扶海鸥村张会升慰问金</t>
    <phoneticPr fontId="20" type="noConversion"/>
  </si>
  <si>
    <t>帮扶埔北胜光村（济灵山）罗瑞剑慰问金</t>
    <phoneticPr fontId="20" type="noConversion"/>
  </si>
  <si>
    <t>2016.12.23</t>
    <phoneticPr fontId="20" type="noConversion"/>
  </si>
  <si>
    <t>谢建林</t>
    <phoneticPr fontId="20" type="noConversion"/>
  </si>
  <si>
    <t>采芝村</t>
    <phoneticPr fontId="20" type="noConversion"/>
  </si>
  <si>
    <t>现金</t>
    <phoneticPr fontId="20" type="noConversion"/>
  </si>
  <si>
    <t>张松生</t>
    <phoneticPr fontId="20" type="noConversion"/>
  </si>
  <si>
    <t>红星村</t>
    <phoneticPr fontId="20" type="noConversion"/>
  </si>
  <si>
    <t>埔尾下</t>
    <phoneticPr fontId="20" type="noConversion"/>
  </si>
  <si>
    <t>爱心人士</t>
    <phoneticPr fontId="20" type="noConversion"/>
  </si>
  <si>
    <t>临时拍卖收入</t>
    <phoneticPr fontId="20" type="noConversion"/>
  </si>
  <si>
    <t>2016.12.24</t>
    <phoneticPr fontId="20" type="noConversion"/>
  </si>
  <si>
    <t>2016.03.21</t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</si>
  <si>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016.06.21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</si>
  <si>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016.09.21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</si>
  <si>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016.12.21</t>
    </r>
    <phoneticPr fontId="20" type="noConversion"/>
  </si>
  <si>
    <t>第二季度利息收入</t>
    <phoneticPr fontId="20" type="noConversion"/>
  </si>
  <si>
    <t>第三季度利息收入</t>
    <phoneticPr fontId="20" type="noConversion"/>
  </si>
  <si>
    <t>第四季度利息收入</t>
    <phoneticPr fontId="20" type="noConversion"/>
  </si>
  <si>
    <t>第一季度利息收入</t>
    <phoneticPr fontId="20" type="noConversion"/>
  </si>
  <si>
    <t>利息收入</t>
    <phoneticPr fontId="20" type="noConversion"/>
  </si>
  <si>
    <t>合 计</t>
    <phoneticPr fontId="20" type="noConversion"/>
  </si>
  <si>
    <r>
      <t>201</t>
    </r>
    <r>
      <rPr>
        <b/>
        <sz val="12"/>
        <rFont val="宋体"/>
        <family val="3"/>
        <charset val="134"/>
      </rPr>
      <t>6年上半年利息收入：</t>
    </r>
    <phoneticPr fontId="20" type="noConversion"/>
  </si>
  <si>
    <t>2016.12.30</t>
    <phoneticPr fontId="20" type="noConversion"/>
  </si>
  <si>
    <t>至2016.12.31止公益会基金结存</t>
    <phoneticPr fontId="20" type="noConversion"/>
  </si>
  <si>
    <r>
      <t>至2016.12.31</t>
    </r>
    <r>
      <rPr>
        <b/>
        <sz val="12"/>
        <color indexed="8"/>
        <rFont val="宋体"/>
        <family val="3"/>
        <charset val="134"/>
      </rPr>
      <t>止</t>
    </r>
    <phoneticPr fontId="20" type="noConversion"/>
  </si>
  <si>
    <t>日期</t>
    <phoneticPr fontId="20" type="noConversion"/>
  </si>
  <si>
    <t>项目</t>
    <phoneticPr fontId="20" type="noConversion"/>
  </si>
  <si>
    <t>收入</t>
    <phoneticPr fontId="20" type="noConversion"/>
  </si>
  <si>
    <t>支出</t>
    <phoneticPr fontId="20" type="noConversion"/>
  </si>
  <si>
    <t>结存金额</t>
    <phoneticPr fontId="20" type="noConversion"/>
  </si>
  <si>
    <t>对公收费</t>
    <phoneticPr fontId="20" type="noConversion"/>
  </si>
  <si>
    <t>2016年埔寨镇公益会丰顺工行（公帐）收支明细</t>
    <phoneticPr fontId="20" type="noConversion"/>
  </si>
  <si>
    <t>开户（存入）</t>
    <phoneticPr fontId="20" type="noConversion"/>
  </si>
  <si>
    <t>2016.07.10</t>
    <phoneticPr fontId="20" type="noConversion"/>
  </si>
  <si>
    <t>2016.07.27</t>
    <phoneticPr fontId="20" type="noConversion"/>
  </si>
  <si>
    <t>2016.09.10</t>
    <phoneticPr fontId="20" type="noConversion"/>
  </si>
  <si>
    <t>2016.09.21</t>
    <phoneticPr fontId="20" type="noConversion"/>
  </si>
  <si>
    <t>利息收入</t>
    <phoneticPr fontId="20" type="noConversion"/>
  </si>
  <si>
    <t>2016.10.10</t>
    <phoneticPr fontId="20" type="noConversion"/>
  </si>
  <si>
    <t>2016.11.10</t>
    <phoneticPr fontId="20" type="noConversion"/>
  </si>
  <si>
    <t>2016.12.10</t>
    <phoneticPr fontId="20" type="noConversion"/>
  </si>
  <si>
    <t>2016.12.21</t>
    <phoneticPr fontId="20" type="noConversion"/>
  </si>
  <si>
    <t>2016.08.10</t>
    <phoneticPr fontId="20" type="noConversion"/>
  </si>
  <si>
    <t>2016.06.21</t>
    <phoneticPr fontId="20" type="noConversion"/>
  </si>
  <si>
    <t>2016.06.10</t>
    <phoneticPr fontId="20" type="noConversion"/>
  </si>
  <si>
    <t>2016.05.10</t>
    <phoneticPr fontId="20" type="noConversion"/>
  </si>
  <si>
    <t>2016.04.10</t>
    <phoneticPr fontId="20" type="noConversion"/>
  </si>
  <si>
    <t>2016.03.21</t>
    <phoneticPr fontId="20" type="noConversion"/>
  </si>
  <si>
    <t>2016.03.10</t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</si>
  <si>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016.03.10</t>
    </r>
    <phoneticPr fontId="20" type="noConversion"/>
  </si>
  <si>
    <t>（丰顺工行公帐）对公收费</t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</si>
  <si>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016.03.21</t>
    </r>
    <phoneticPr fontId="20" type="noConversion"/>
  </si>
  <si>
    <t>公帐利息收入</t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</si>
  <si>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016.04.10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</si>
  <si>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016.05.10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</si>
  <si>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016.06.10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</si>
  <si>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016.06.21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</si>
  <si>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016.07.10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</si>
  <si>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016.08.10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</si>
  <si>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016.09.10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</si>
  <si>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016.09.21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</si>
  <si>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016.10.10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</si>
  <si>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016.11.10</t>
    </r>
    <phoneticPr fontId="20" type="noConversion"/>
  </si>
  <si>
    <r>
      <t>2</t>
    </r>
    <r>
      <rPr>
        <sz val="12"/>
        <color theme="1"/>
        <rFont val="宋体"/>
        <family val="3"/>
        <charset val="134"/>
        <scheme val="minor"/>
      </rPr>
      <t>016.12.10</t>
    </r>
    <phoneticPr fontId="20" type="noConversion"/>
  </si>
  <si>
    <t>2016.12.21</t>
    <phoneticPr fontId="20" type="noConversion"/>
  </si>
  <si>
    <t>县史办捐款收入</t>
    <phoneticPr fontId="20" type="noConversion"/>
  </si>
  <si>
    <t>2016.01.26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</si>
</sst>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5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8"/>
      <color rgb="FFFF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rgb="FF00206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2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6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3"/>
      <color rgb="FFFF0000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b/>
      <sz val="20"/>
      <color indexed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sz val="13"/>
      <name val="宋体"/>
      <family val="3"/>
      <charset val="134"/>
    </font>
    <font>
      <sz val="13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4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44" fontId="1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44" fontId="16" fillId="3" borderId="13" xfId="1" applyNumberFormat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49" fontId="12" fillId="4" borderId="3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4" fontId="1" fillId="0" borderId="1" xfId="1" applyNumberFormat="1" applyFont="1" applyBorder="1" applyAlignment="1">
      <alignment horizontal="center" vertical="center"/>
    </xf>
    <xf numFmtId="44" fontId="1" fillId="0" borderId="1" xfId="1" applyNumberFormat="1" applyFont="1" applyBorder="1" applyAlignment="1">
      <alignment horizontal="left" vertical="center"/>
    </xf>
    <xf numFmtId="44" fontId="1" fillId="0" borderId="1" xfId="1" applyNumberFormat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44" fontId="1" fillId="0" borderId="8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49" fontId="22" fillId="3" borderId="3" xfId="2" applyNumberFormat="1" applyFont="1" applyFill="1" applyBorder="1" applyAlignment="1">
      <alignment horizontal="center" vertical="center"/>
    </xf>
    <xf numFmtId="44" fontId="21" fillId="3" borderId="3" xfId="1" applyNumberFormat="1" applyFont="1" applyFill="1" applyBorder="1" applyAlignment="1">
      <alignment horizontal="center" vertical="center"/>
    </xf>
    <xf numFmtId="44" fontId="21" fillId="3" borderId="4" xfId="1" applyNumberFormat="1" applyFont="1" applyFill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44" fontId="23" fillId="0" borderId="1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 wrapText="1"/>
    </xf>
    <xf numFmtId="44" fontId="24" fillId="0" borderId="1" xfId="1" applyNumberFormat="1" applyFont="1" applyBorder="1" applyAlignment="1">
      <alignment horizontal="center" vertical="center" wrapText="1"/>
    </xf>
    <xf numFmtId="44" fontId="25" fillId="0" borderId="6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44" fontId="24" fillId="0" borderId="1" xfId="1" applyNumberFormat="1" applyFont="1" applyBorder="1" applyAlignment="1">
      <alignment horizontal="center" vertical="center"/>
    </xf>
    <xf numFmtId="44" fontId="23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44" fontId="27" fillId="0" borderId="1" xfId="1" applyNumberFormat="1" applyFont="1" applyBorder="1" applyAlignment="1">
      <alignment horizontal="center" vertical="center"/>
    </xf>
    <xf numFmtId="44" fontId="28" fillId="0" borderId="1" xfId="1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44" fontId="25" fillId="0" borderId="1" xfId="1" applyNumberFormat="1" applyFont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44" fontId="23" fillId="2" borderId="1" xfId="1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49" fontId="25" fillId="0" borderId="1" xfId="1" applyNumberFormat="1" applyFont="1" applyBorder="1" applyAlignment="1">
      <alignment horizontal="center" vertical="center"/>
    </xf>
    <xf numFmtId="44" fontId="25" fillId="0" borderId="1" xfId="1" applyNumberFormat="1" applyFont="1" applyFill="1" applyBorder="1" applyAlignment="1">
      <alignment horizontal="center" vertical="center"/>
    </xf>
    <xf numFmtId="49" fontId="25" fillId="0" borderId="15" xfId="1" applyNumberFormat="1" applyFont="1" applyFill="1" applyBorder="1" applyAlignment="1">
      <alignment horizontal="center" vertical="center"/>
    </xf>
    <xf numFmtId="0" fontId="25" fillId="0" borderId="1" xfId="1" applyNumberFormat="1" applyFont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49" fontId="25" fillId="0" borderId="1" xfId="1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>
      <alignment horizontal="center" vertical="center"/>
    </xf>
    <xf numFmtId="49" fontId="28" fillId="0" borderId="17" xfId="1" applyNumberFormat="1" applyFont="1" applyFill="1" applyBorder="1" applyAlignment="1">
      <alignment horizontal="center" vertical="center"/>
    </xf>
    <xf numFmtId="0" fontId="25" fillId="0" borderId="15" xfId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44" fontId="24" fillId="0" borderId="0" xfId="1" applyNumberFormat="1" applyFont="1" applyBorder="1">
      <alignment vertical="center"/>
    </xf>
    <xf numFmtId="0" fontId="23" fillId="0" borderId="16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44" fontId="25" fillId="0" borderId="1" xfId="1" applyNumberFormat="1" applyFont="1" applyBorder="1" applyAlignment="1">
      <alignment horizontal="center"/>
    </xf>
    <xf numFmtId="44" fontId="23" fillId="0" borderId="6" xfId="1" applyNumberFormat="1" applyFont="1" applyBorder="1" applyAlignment="1">
      <alignment horizontal="center" vertical="center"/>
    </xf>
    <xf numFmtId="44" fontId="24" fillId="0" borderId="0" xfId="0" applyNumberFormat="1" applyFont="1">
      <alignment vertical="center"/>
    </xf>
    <xf numFmtId="44" fontId="24" fillId="0" borderId="0" xfId="1" applyNumberFormat="1" applyFont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NumberFormat="1" applyFont="1" applyFill="1" applyBorder="1" applyAlignment="1">
      <alignment horizontal="center" vertical="center"/>
    </xf>
    <xf numFmtId="49" fontId="35" fillId="0" borderId="7" xfId="0" applyNumberFormat="1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49" fontId="35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44" fontId="37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4" fontId="41" fillId="0" borderId="0" xfId="0" applyNumberFormat="1" applyFont="1" applyBorder="1" applyAlignment="1">
      <alignment horizontal="center" vertical="center"/>
    </xf>
    <xf numFmtId="44" fontId="41" fillId="0" borderId="0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left" vertical="center"/>
    </xf>
    <xf numFmtId="0" fontId="43" fillId="0" borderId="0" xfId="0" applyFont="1" applyBorder="1" applyAlignment="1">
      <alignment vertical="center"/>
    </xf>
    <xf numFmtId="49" fontId="34" fillId="0" borderId="28" xfId="0" applyNumberFormat="1" applyFont="1" applyFill="1" applyBorder="1" applyAlignment="1">
      <alignment horizontal="center" vertical="center"/>
    </xf>
    <xf numFmtId="49" fontId="35" fillId="0" borderId="28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/>
    </xf>
    <xf numFmtId="0" fontId="35" fillId="0" borderId="9" xfId="0" applyFont="1" applyFill="1" applyBorder="1" applyAlignment="1">
      <alignment horizontal="left" vertical="center"/>
    </xf>
    <xf numFmtId="44" fontId="35" fillId="0" borderId="1" xfId="0" applyNumberFormat="1" applyFont="1" applyFill="1" applyBorder="1" applyAlignment="1">
      <alignment horizontal="center" vertical="center"/>
    </xf>
    <xf numFmtId="44" fontId="35" fillId="0" borderId="8" xfId="0" applyNumberFormat="1" applyFont="1" applyFill="1" applyBorder="1" applyAlignment="1">
      <alignment horizontal="center" vertical="center"/>
    </xf>
    <xf numFmtId="44" fontId="39" fillId="0" borderId="0" xfId="0" applyNumberFormat="1" applyFont="1" applyBorder="1" applyAlignment="1">
      <alignment horizontal="center" vertical="center"/>
    </xf>
    <xf numFmtId="44" fontId="35" fillId="0" borderId="6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49" fontId="35" fillId="0" borderId="8" xfId="0" applyNumberFormat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49" fontId="42" fillId="5" borderId="3" xfId="0" applyNumberFormat="1" applyFont="1" applyFill="1" applyBorder="1" applyAlignment="1">
      <alignment horizontal="center" vertical="center"/>
    </xf>
    <xf numFmtId="0" fontId="42" fillId="5" borderId="3" xfId="0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29" fillId="5" borderId="31" xfId="0" applyFont="1" applyFill="1" applyBorder="1" applyAlignment="1">
      <alignment horizontal="center" vertical="center"/>
    </xf>
    <xf numFmtId="44" fontId="31" fillId="5" borderId="3" xfId="0" applyNumberFormat="1" applyFont="1" applyFill="1" applyBorder="1" applyAlignment="1">
      <alignment horizontal="center" vertical="center"/>
    </xf>
    <xf numFmtId="0" fontId="31" fillId="5" borderId="3" xfId="0" applyNumberFormat="1" applyFont="1" applyFill="1" applyBorder="1" applyAlignment="1">
      <alignment horizontal="center" vertical="center"/>
    </xf>
    <xf numFmtId="44" fontId="31" fillId="5" borderId="4" xfId="0" applyNumberFormat="1" applyFont="1" applyFill="1" applyBorder="1" applyAlignment="1">
      <alignment horizontal="center" vertical="center"/>
    </xf>
    <xf numFmtId="44" fontId="35" fillId="0" borderId="6" xfId="0" applyNumberFormat="1" applyFont="1" applyFill="1" applyBorder="1" applyAlignment="1">
      <alignment horizontal="left" vertical="center"/>
    </xf>
    <xf numFmtId="44" fontId="35" fillId="0" borderId="9" xfId="0" applyNumberFormat="1" applyFont="1" applyFill="1" applyBorder="1" applyAlignment="1">
      <alignment horizontal="center" vertical="center"/>
    </xf>
    <xf numFmtId="49" fontId="35" fillId="0" borderId="32" xfId="0" applyNumberFormat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44" fontId="1" fillId="0" borderId="0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4" fontId="23" fillId="0" borderId="19" xfId="1" applyNumberFormat="1" applyFont="1" applyBorder="1" applyAlignment="1">
      <alignment horizontal="center" vertical="center"/>
    </xf>
    <xf numFmtId="44" fontId="21" fillId="3" borderId="15" xfId="1" applyNumberFormat="1" applyFont="1" applyFill="1" applyBorder="1" applyAlignment="1">
      <alignment vertical="center"/>
    </xf>
    <xf numFmtId="44" fontId="18" fillId="3" borderId="15" xfId="1" applyNumberFormat="1" applyFont="1" applyFill="1" applyBorder="1" applyAlignment="1">
      <alignment horizontal="center" vertical="center"/>
    </xf>
    <xf numFmtId="44" fontId="23" fillId="2" borderId="19" xfId="1" applyNumberFormat="1" applyFont="1" applyFill="1" applyBorder="1" applyAlignment="1">
      <alignment horizontal="center" vertical="center"/>
    </xf>
    <xf numFmtId="44" fontId="17" fillId="2" borderId="34" xfId="1" applyNumberFormat="1" applyFont="1" applyFill="1" applyBorder="1" applyAlignment="1">
      <alignment horizontal="center" vertical="center"/>
    </xf>
    <xf numFmtId="44" fontId="18" fillId="3" borderId="3" xfId="1" applyNumberFormat="1" applyFont="1" applyFill="1" applyBorder="1" applyAlignment="1">
      <alignment horizontal="center" vertical="center"/>
    </xf>
    <xf numFmtId="44" fontId="18" fillId="3" borderId="36" xfId="1" applyNumberFormat="1" applyFont="1" applyFill="1" applyBorder="1" applyAlignment="1">
      <alignment horizontal="center" vertical="center"/>
    </xf>
    <xf numFmtId="44" fontId="1" fillId="3" borderId="37" xfId="1" applyNumberFormat="1" applyFill="1" applyBorder="1" applyAlignment="1">
      <alignment horizontal="center" vertical="center"/>
    </xf>
    <xf numFmtId="44" fontId="18" fillId="3" borderId="35" xfId="1" applyNumberFormat="1" applyFont="1" applyFill="1" applyBorder="1" applyAlignment="1">
      <alignment horizontal="center" vertical="center"/>
    </xf>
    <xf numFmtId="44" fontId="18" fillId="3" borderId="15" xfId="1" applyNumberFormat="1" applyFont="1" applyFill="1" applyBorder="1">
      <alignment vertical="center"/>
    </xf>
    <xf numFmtId="44" fontId="25" fillId="0" borderId="34" xfId="1" applyNumberFormat="1" applyFont="1" applyBorder="1" applyAlignment="1">
      <alignment horizontal="center" vertical="center"/>
    </xf>
    <xf numFmtId="44" fontId="23" fillId="3" borderId="3" xfId="1" applyNumberFormat="1" applyFont="1" applyFill="1" applyBorder="1" applyAlignment="1">
      <alignment horizontal="center" vertical="center"/>
    </xf>
    <xf numFmtId="44" fontId="23" fillId="3" borderId="15" xfId="1" applyNumberFormat="1" applyFont="1" applyFill="1" applyBorder="1">
      <alignment vertical="center"/>
    </xf>
    <xf numFmtId="44" fontId="23" fillId="3" borderId="15" xfId="1" applyNumberFormat="1" applyFont="1" applyFill="1" applyBorder="1" applyAlignment="1">
      <alignment horizontal="center" vertical="center"/>
    </xf>
    <xf numFmtId="44" fontId="23" fillId="3" borderId="35" xfId="1" applyNumberFormat="1" applyFont="1" applyFill="1" applyBorder="1" applyAlignment="1">
      <alignment horizontal="center" vertical="center"/>
    </xf>
    <xf numFmtId="44" fontId="23" fillId="3" borderId="36" xfId="1" applyNumberFormat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right" vertical="center"/>
    </xf>
    <xf numFmtId="44" fontId="21" fillId="3" borderId="13" xfId="1" applyNumberFormat="1" applyFont="1" applyFill="1" applyBorder="1" applyAlignment="1">
      <alignment vertical="center"/>
    </xf>
    <xf numFmtId="0" fontId="18" fillId="6" borderId="5" xfId="1" applyFont="1" applyFill="1" applyBorder="1" applyAlignment="1">
      <alignment horizontal="center" vertical="center" wrapText="1"/>
    </xf>
    <xf numFmtId="44" fontId="15" fillId="6" borderId="1" xfId="1" applyNumberFormat="1" applyFont="1" applyFill="1" applyBorder="1" applyAlignment="1">
      <alignment horizontal="center" vertical="center" wrapText="1"/>
    </xf>
    <xf numFmtId="44" fontId="15" fillId="6" borderId="6" xfId="1" applyNumberFormat="1" applyFont="1" applyFill="1" applyBorder="1" applyAlignment="1">
      <alignment horizontal="center" vertical="center" wrapText="1"/>
    </xf>
    <xf numFmtId="44" fontId="21" fillId="6" borderId="5" xfId="1" applyNumberFormat="1" applyFont="1" applyFill="1" applyBorder="1" applyAlignment="1">
      <alignment vertical="center"/>
    </xf>
    <xf numFmtId="44" fontId="21" fillId="6" borderId="1" xfId="1" applyNumberFormat="1" applyFont="1" applyFill="1" applyBorder="1" applyAlignment="1">
      <alignment horizontal="center" vertical="center"/>
    </xf>
    <xf numFmtId="44" fontId="21" fillId="6" borderId="6" xfId="1" applyNumberFormat="1" applyFont="1" applyFill="1" applyBorder="1" applyAlignment="1">
      <alignment horizontal="center" vertical="center"/>
    </xf>
    <xf numFmtId="44" fontId="8" fillId="6" borderId="5" xfId="1" applyNumberFormat="1" applyFont="1" applyFill="1" applyBorder="1" applyAlignment="1">
      <alignment horizontal="center" vertical="center"/>
    </xf>
    <xf numFmtId="44" fontId="1" fillId="6" borderId="1" xfId="1" applyNumberFormat="1" applyFill="1" applyBorder="1" applyAlignment="1">
      <alignment horizontal="center" vertical="center"/>
    </xf>
    <xf numFmtId="44" fontId="1" fillId="6" borderId="6" xfId="1" applyNumberFormat="1" applyFill="1" applyBorder="1" applyAlignment="1">
      <alignment horizontal="center" vertical="center"/>
    </xf>
    <xf numFmtId="0" fontId="0" fillId="6" borderId="7" xfId="0" applyFill="1" applyBorder="1">
      <alignment vertical="center"/>
    </xf>
    <xf numFmtId="44" fontId="1" fillId="6" borderId="8" xfId="1" applyNumberFormat="1" applyFill="1" applyBorder="1" applyAlignment="1">
      <alignment horizontal="center" vertical="center"/>
    </xf>
    <xf numFmtId="44" fontId="1" fillId="6" borderId="9" xfId="1" applyNumberFormat="1" applyFill="1" applyBorder="1" applyAlignment="1">
      <alignment horizontal="center" vertical="center"/>
    </xf>
    <xf numFmtId="0" fontId="49" fillId="6" borderId="5" xfId="1" applyFont="1" applyFill="1" applyBorder="1" applyAlignment="1">
      <alignment horizontal="center" vertical="center" wrapText="1"/>
    </xf>
    <xf numFmtId="44" fontId="50" fillId="6" borderId="1" xfId="1" applyNumberFormat="1" applyFont="1" applyFill="1" applyBorder="1" applyAlignment="1">
      <alignment horizontal="center" vertical="center" wrapText="1"/>
    </xf>
    <xf numFmtId="44" fontId="50" fillId="6" borderId="6" xfId="1" applyNumberFormat="1" applyFont="1" applyFill="1" applyBorder="1" applyAlignment="1">
      <alignment horizontal="center" vertical="center" wrapText="1"/>
    </xf>
    <xf numFmtId="44" fontId="1" fillId="6" borderId="5" xfId="1" applyNumberFormat="1" applyFill="1" applyBorder="1" applyAlignment="1">
      <alignment horizontal="center" vertical="center"/>
    </xf>
    <xf numFmtId="44" fontId="16" fillId="6" borderId="5" xfId="1" applyNumberFormat="1" applyFont="1" applyFill="1" applyBorder="1" applyAlignment="1">
      <alignment vertical="center"/>
    </xf>
    <xf numFmtId="44" fontId="16" fillId="6" borderId="7" xfId="1" applyNumberFormat="1" applyFont="1" applyFill="1" applyBorder="1" applyAlignment="1">
      <alignment horizontal="center" vertical="center"/>
    </xf>
    <xf numFmtId="44" fontId="52" fillId="0" borderId="0" xfId="0" applyNumberFormat="1" applyFont="1" applyBorder="1" applyAlignment="1">
      <alignment horizontal="left" vertical="center"/>
    </xf>
    <xf numFmtId="0" fontId="52" fillId="0" borderId="0" xfId="0" applyFont="1" applyBorder="1">
      <alignment vertical="center"/>
    </xf>
    <xf numFmtId="0" fontId="24" fillId="0" borderId="15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44" fontId="23" fillId="0" borderId="19" xfId="1" applyNumberFormat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/>
    </xf>
    <xf numFmtId="0" fontId="24" fillId="7" borderId="1" xfId="1" applyFont="1" applyFill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/>
    </xf>
    <xf numFmtId="44" fontId="23" fillId="0" borderId="16" xfId="1" applyNumberFormat="1" applyFont="1" applyBorder="1" applyAlignment="1">
      <alignment horizontal="center" vertical="center"/>
    </xf>
    <xf numFmtId="44" fontId="23" fillId="2" borderId="18" xfId="1" applyNumberFormat="1" applyFont="1" applyFill="1" applyBorder="1" applyAlignment="1">
      <alignment horizontal="center" vertical="center"/>
    </xf>
    <xf numFmtId="0" fontId="17" fillId="7" borderId="3" xfId="1" applyFont="1" applyFill="1" applyBorder="1" applyAlignment="1">
      <alignment horizontal="center" vertical="center"/>
    </xf>
    <xf numFmtId="0" fontId="24" fillId="7" borderId="3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/>
    </xf>
    <xf numFmtId="0" fontId="18" fillId="7" borderId="44" xfId="0" applyFont="1" applyFill="1" applyBorder="1" applyAlignment="1">
      <alignment horizontal="center" vertical="center"/>
    </xf>
    <xf numFmtId="44" fontId="24" fillId="7" borderId="1" xfId="1" applyNumberFormat="1" applyFont="1" applyFill="1" applyBorder="1" applyAlignment="1">
      <alignment horizontal="center" vertical="center"/>
    </xf>
    <xf numFmtId="44" fontId="23" fillId="7" borderId="1" xfId="1" applyNumberFormat="1" applyFont="1" applyFill="1" applyBorder="1" applyAlignment="1">
      <alignment horizontal="center" vertical="center"/>
    </xf>
    <xf numFmtId="44" fontId="17" fillId="7" borderId="8" xfId="1" applyNumberFormat="1" applyFont="1" applyFill="1" applyBorder="1" applyAlignment="1">
      <alignment horizontal="center" vertical="center"/>
    </xf>
    <xf numFmtId="44" fontId="24" fillId="7" borderId="3" xfId="1" applyNumberFormat="1" applyFont="1" applyFill="1" applyBorder="1" applyAlignment="1">
      <alignment horizontal="center" vertical="center"/>
    </xf>
    <xf numFmtId="0" fontId="25" fillId="0" borderId="15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44" fontId="15" fillId="2" borderId="1" xfId="1" applyNumberFormat="1" applyFont="1" applyFill="1" applyBorder="1" applyAlignment="1">
      <alignment horizontal="center" vertical="center" wrapText="1"/>
    </xf>
    <xf numFmtId="44" fontId="15" fillId="2" borderId="6" xfId="1" applyNumberFormat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5" fillId="2" borderId="28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4" fontId="21" fillId="2" borderId="3" xfId="1" applyNumberFormat="1" applyFont="1" applyFill="1" applyBorder="1" applyAlignment="1">
      <alignment horizontal="center" vertical="center" wrapText="1"/>
    </xf>
    <xf numFmtId="44" fontId="21" fillId="2" borderId="43" xfId="1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>
      <alignment vertical="center"/>
    </xf>
    <xf numFmtId="44" fontId="8" fillId="0" borderId="1" xfId="0" applyNumberFormat="1" applyFont="1" applyBorder="1">
      <alignment vertical="center"/>
    </xf>
    <xf numFmtId="44" fontId="8" fillId="0" borderId="8" xfId="0" applyNumberFormat="1" applyFont="1" applyBorder="1">
      <alignment vertical="center"/>
    </xf>
    <xf numFmtId="0" fontId="8" fillId="0" borderId="0" xfId="0" applyFont="1">
      <alignment vertical="center"/>
    </xf>
    <xf numFmtId="44" fontId="8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4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 wrapText="1"/>
    </xf>
    <xf numFmtId="44" fontId="15" fillId="2" borderId="9" xfId="1" applyNumberFormat="1" applyFont="1" applyFill="1" applyBorder="1" applyAlignment="1">
      <alignment horizontal="center" vertical="center" wrapText="1"/>
    </xf>
    <xf numFmtId="44" fontId="15" fillId="2" borderId="0" xfId="1" applyNumberFormat="1" applyFont="1" applyFill="1" applyBorder="1" applyAlignment="1">
      <alignment horizontal="center" vertical="center" wrapText="1"/>
    </xf>
    <xf numFmtId="0" fontId="21" fillId="2" borderId="22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44" fontId="21" fillId="2" borderId="1" xfId="1" applyNumberFormat="1" applyFont="1" applyFill="1" applyBorder="1" applyAlignment="1">
      <alignment vertical="center"/>
    </xf>
    <xf numFmtId="44" fontId="21" fillId="2" borderId="20" xfId="1" applyNumberFormat="1" applyFont="1" applyFill="1" applyBorder="1" applyAlignment="1">
      <alignment horizontal="center" vertical="center"/>
    </xf>
    <xf numFmtId="44" fontId="21" fillId="2" borderId="33" xfId="1" applyNumberFormat="1" applyFont="1" applyFill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7" fillId="0" borderId="16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center" vertical="center" wrapText="1"/>
    </xf>
    <xf numFmtId="49" fontId="28" fillId="0" borderId="15" xfId="1" applyNumberFormat="1" applyFont="1" applyFill="1" applyBorder="1" applyAlignment="1">
      <alignment horizontal="center" vertical="center"/>
    </xf>
    <xf numFmtId="49" fontId="28" fillId="0" borderId="17" xfId="1" applyNumberFormat="1" applyFont="1" applyFill="1" applyBorder="1" applyAlignment="1">
      <alignment horizontal="center" vertical="center"/>
    </xf>
    <xf numFmtId="49" fontId="28" fillId="0" borderId="16" xfId="1" applyNumberFormat="1" applyFont="1" applyFill="1" applyBorder="1" applyAlignment="1">
      <alignment horizontal="center" vertical="center"/>
    </xf>
    <xf numFmtId="49" fontId="28" fillId="0" borderId="15" xfId="1" applyNumberFormat="1" applyFont="1" applyBorder="1" applyAlignment="1">
      <alignment horizontal="center" vertical="center"/>
    </xf>
    <xf numFmtId="49" fontId="28" fillId="0" borderId="17" xfId="1" applyNumberFormat="1" applyFont="1" applyBorder="1" applyAlignment="1">
      <alignment horizontal="center" vertical="center"/>
    </xf>
    <xf numFmtId="49" fontId="28" fillId="0" borderId="16" xfId="1" applyNumberFormat="1" applyFont="1" applyBorder="1" applyAlignment="1">
      <alignment horizontal="center" vertical="center"/>
    </xf>
    <xf numFmtId="0" fontId="25" fillId="0" borderId="15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21" fillId="0" borderId="15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49" fontId="51" fillId="0" borderId="10" xfId="0" applyNumberFormat="1" applyFont="1" applyFill="1" applyBorder="1" applyAlignment="1">
      <alignment horizontal="left" vertical="center"/>
    </xf>
    <xf numFmtId="0" fontId="53" fillId="0" borderId="0" xfId="0" applyFont="1" applyBorder="1" applyAlignment="1">
      <alignment horizontal="left" vertical="center" wrapText="1"/>
    </xf>
    <xf numFmtId="44" fontId="15" fillId="3" borderId="1" xfId="1" applyNumberFormat="1" applyFont="1" applyFill="1" applyBorder="1" applyAlignment="1">
      <alignment horizontal="right" vertical="center" wrapText="1"/>
    </xf>
    <xf numFmtId="0" fontId="15" fillId="3" borderId="1" xfId="1" applyFont="1" applyFill="1" applyBorder="1" applyAlignment="1">
      <alignment horizontal="right" vertical="center"/>
    </xf>
    <xf numFmtId="44" fontId="48" fillId="6" borderId="31" xfId="1" applyNumberFormat="1" applyFont="1" applyFill="1" applyBorder="1" applyAlignment="1">
      <alignment horizontal="center" vertical="center"/>
    </xf>
    <xf numFmtId="44" fontId="48" fillId="6" borderId="24" xfId="1" applyNumberFormat="1" applyFont="1" applyFill="1" applyBorder="1" applyAlignment="1">
      <alignment horizontal="center" vertical="center"/>
    </xf>
    <xf numFmtId="44" fontId="48" fillId="6" borderId="25" xfId="1" applyNumberFormat="1" applyFont="1" applyFill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3" borderId="2" xfId="1" applyFont="1" applyFill="1" applyBorder="1" applyAlignment="1">
      <alignment horizontal="right" vertical="center"/>
    </xf>
    <xf numFmtId="0" fontId="14" fillId="3" borderId="3" xfId="1" applyFont="1" applyFill="1" applyBorder="1" applyAlignment="1">
      <alignment horizontal="right" vertical="center"/>
    </xf>
    <xf numFmtId="0" fontId="14" fillId="3" borderId="5" xfId="1" applyFont="1" applyFill="1" applyBorder="1" applyAlignment="1">
      <alignment horizontal="right" vertical="center"/>
    </xf>
    <xf numFmtId="0" fontId="14" fillId="3" borderId="1" xfId="1" applyFont="1" applyFill="1" applyBorder="1" applyAlignment="1">
      <alignment horizontal="right" vertical="center"/>
    </xf>
    <xf numFmtId="0" fontId="14" fillId="3" borderId="7" xfId="1" applyFont="1" applyFill="1" applyBorder="1" applyAlignment="1">
      <alignment horizontal="right" vertical="center"/>
    </xf>
    <xf numFmtId="0" fontId="14" fillId="3" borderId="8" xfId="1" applyFont="1" applyFill="1" applyBorder="1" applyAlignment="1">
      <alignment horizontal="right" vertical="center"/>
    </xf>
    <xf numFmtId="0" fontId="1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right" vertical="center"/>
    </xf>
    <xf numFmtId="0" fontId="15" fillId="3" borderId="3" xfId="1" applyFont="1" applyFill="1" applyBorder="1" applyAlignment="1">
      <alignment horizontal="right" vertical="center"/>
    </xf>
    <xf numFmtId="0" fontId="15" fillId="3" borderId="20" xfId="1" applyFont="1" applyFill="1" applyBorder="1" applyAlignment="1">
      <alignment horizontal="right" vertical="center"/>
    </xf>
    <xf numFmtId="44" fontId="28" fillId="0" borderId="15" xfId="3" applyFont="1" applyFill="1" applyBorder="1" applyAlignment="1">
      <alignment horizontal="center" vertical="center"/>
    </xf>
    <xf numFmtId="44" fontId="28" fillId="0" borderId="17" xfId="3" applyFont="1" applyFill="1" applyBorder="1" applyAlignment="1">
      <alignment horizontal="center" vertical="center"/>
    </xf>
    <xf numFmtId="44" fontId="28" fillId="0" borderId="16" xfId="3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24" fillId="0" borderId="15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49" fontId="25" fillId="0" borderId="15" xfId="1" applyNumberFormat="1" applyFont="1" applyBorder="1" applyAlignment="1">
      <alignment horizontal="center" vertical="center"/>
    </xf>
    <xf numFmtId="49" fontId="25" fillId="0" borderId="17" xfId="1" applyNumberFormat="1" applyFont="1" applyBorder="1" applyAlignment="1">
      <alignment horizontal="center" vertical="center"/>
    </xf>
    <xf numFmtId="49" fontId="25" fillId="0" borderId="16" xfId="1" applyNumberFormat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 wrapText="1"/>
    </xf>
    <xf numFmtId="0" fontId="24" fillId="0" borderId="39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 wrapText="1"/>
    </xf>
    <xf numFmtId="0" fontId="47" fillId="7" borderId="42" xfId="1" applyFont="1" applyFill="1" applyBorder="1" applyAlignment="1">
      <alignment horizontal="center" vertical="center" wrapText="1"/>
    </xf>
    <xf numFmtId="0" fontId="47" fillId="7" borderId="40" xfId="1" applyFont="1" applyFill="1" applyBorder="1" applyAlignment="1">
      <alignment horizontal="center" vertical="center" wrapText="1"/>
    </xf>
    <xf numFmtId="0" fontId="47" fillId="7" borderId="41" xfId="1" applyFont="1" applyFill="1" applyBorder="1" applyAlignment="1">
      <alignment horizontal="center" vertical="center" wrapText="1"/>
    </xf>
    <xf numFmtId="0" fontId="17" fillId="7" borderId="23" xfId="1" applyFont="1" applyFill="1" applyBorder="1" applyAlignment="1">
      <alignment horizontal="center" vertical="center"/>
    </xf>
    <xf numFmtId="0" fontId="23" fillId="7" borderId="43" xfId="1" applyFont="1" applyFill="1" applyBorder="1" applyAlignment="1">
      <alignment horizontal="center" vertical="center"/>
    </xf>
    <xf numFmtId="0" fontId="17" fillId="7" borderId="15" xfId="1" applyFont="1" applyFill="1" applyBorder="1" applyAlignment="1">
      <alignment horizontal="center" vertical="center"/>
    </xf>
    <xf numFmtId="0" fontId="23" fillId="7" borderId="16" xfId="1" applyFont="1" applyFill="1" applyBorder="1" applyAlignment="1">
      <alignment horizontal="center" vertical="center"/>
    </xf>
    <xf numFmtId="44" fontId="56" fillId="7" borderId="34" xfId="1" applyNumberFormat="1" applyFont="1" applyFill="1" applyBorder="1" applyAlignment="1">
      <alignment horizontal="center" vertical="center" wrapText="1"/>
    </xf>
    <xf numFmtId="44" fontId="56" fillId="7" borderId="45" xfId="1" applyNumberFormat="1" applyFont="1" applyFill="1" applyBorder="1" applyAlignment="1">
      <alignment horizontal="center" vertical="center" wrapText="1"/>
    </xf>
    <xf numFmtId="44" fontId="56" fillId="7" borderId="47" xfId="1" applyNumberFormat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/>
    </xf>
    <xf numFmtId="0" fontId="23" fillId="7" borderId="46" xfId="1" applyFont="1" applyFill="1" applyBorder="1" applyAlignment="1">
      <alignment horizontal="center" vertical="center"/>
    </xf>
    <xf numFmtId="44" fontId="15" fillId="3" borderId="15" xfId="1" applyNumberFormat="1" applyFont="1" applyFill="1" applyBorder="1" applyAlignment="1">
      <alignment horizontal="right" vertical="center" wrapText="1"/>
    </xf>
    <xf numFmtId="44" fontId="15" fillId="3" borderId="17" xfId="1" applyNumberFormat="1" applyFont="1" applyFill="1" applyBorder="1" applyAlignment="1">
      <alignment horizontal="right" vertical="center" wrapText="1"/>
    </xf>
    <xf numFmtId="44" fontId="15" fillId="3" borderId="16" xfId="1" applyNumberFormat="1" applyFont="1" applyFill="1" applyBorder="1" applyAlignment="1">
      <alignment horizontal="right" vertical="center" wrapText="1"/>
    </xf>
    <xf numFmtId="0" fontId="25" fillId="0" borderId="17" xfId="1" applyFont="1" applyFill="1" applyBorder="1" applyAlignment="1">
      <alignment horizontal="center" vertical="center"/>
    </xf>
    <xf numFmtId="49" fontId="25" fillId="0" borderId="15" xfId="1" applyNumberFormat="1" applyFont="1" applyFill="1" applyBorder="1" applyAlignment="1">
      <alignment horizontal="center" vertical="center"/>
    </xf>
    <xf numFmtId="49" fontId="25" fillId="0" borderId="17" xfId="1" applyNumberFormat="1" applyFont="1" applyFill="1" applyBorder="1" applyAlignment="1">
      <alignment horizontal="center" vertical="center"/>
    </xf>
    <xf numFmtId="49" fontId="25" fillId="0" borderId="16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44" fontId="23" fillId="0" borderId="19" xfId="1" applyNumberFormat="1" applyFont="1" applyBorder="1" applyAlignment="1">
      <alignment horizontal="center" vertical="center"/>
    </xf>
    <xf numFmtId="44" fontId="23" fillId="0" borderId="20" xfId="1" applyNumberFormat="1" applyFont="1" applyBorder="1" applyAlignment="1">
      <alignment horizontal="center" vertical="center"/>
    </xf>
    <xf numFmtId="0" fontId="56" fillId="7" borderId="34" xfId="1" applyFont="1" applyFill="1" applyBorder="1" applyAlignment="1">
      <alignment horizontal="center" vertical="center" wrapText="1"/>
    </xf>
    <xf numFmtId="0" fontId="56" fillId="7" borderId="45" xfId="1" applyFont="1" applyFill="1" applyBorder="1" applyAlignment="1">
      <alignment horizontal="center" vertical="center" wrapText="1"/>
    </xf>
    <xf numFmtId="0" fontId="56" fillId="7" borderId="47" xfId="1" applyFont="1" applyFill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44" fillId="2" borderId="1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horizontal="center" vertical="center"/>
    </xf>
    <xf numFmtId="0" fontId="27" fillId="2" borderId="16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45" fillId="0" borderId="26" xfId="1" applyFont="1" applyBorder="1" applyAlignment="1">
      <alignment horizontal="center" vertical="center"/>
    </xf>
    <xf numFmtId="0" fontId="45" fillId="0" borderId="10" xfId="1" applyFont="1" applyBorder="1" applyAlignment="1">
      <alignment horizontal="center" vertical="center"/>
    </xf>
    <xf numFmtId="0" fontId="45" fillId="0" borderId="12" xfId="1" applyFont="1" applyBorder="1" applyAlignment="1">
      <alignment horizontal="center" vertical="center"/>
    </xf>
    <xf numFmtId="0" fontId="45" fillId="0" borderId="0" xfId="1" applyFont="1" applyBorder="1" applyAlignment="1">
      <alignment horizontal="center" vertical="center"/>
    </xf>
    <xf numFmtId="49" fontId="31" fillId="0" borderId="30" xfId="0" applyNumberFormat="1" applyFont="1" applyFill="1" applyBorder="1" applyAlignment="1">
      <alignment horizontal="center"/>
    </xf>
    <xf numFmtId="49" fontId="31" fillId="0" borderId="30" xfId="0" applyNumberFormat="1" applyFont="1" applyFill="1" applyBorder="1" applyAlignment="1">
      <alignment horizontal="center" vertical="center"/>
    </xf>
    <xf numFmtId="49" fontId="19" fillId="0" borderId="0" xfId="1" applyNumberFormat="1" applyFont="1" applyBorder="1" applyAlignment="1">
      <alignment horizontal="center" vertical="center"/>
    </xf>
    <xf numFmtId="49" fontId="19" fillId="0" borderId="30" xfId="1" applyNumberFormat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2" fillId="4" borderId="23" xfId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49" fontId="3" fillId="2" borderId="28" xfId="1" applyNumberFormat="1" applyFont="1" applyFill="1" applyBorder="1" applyAlignment="1">
      <alignment horizontal="left" vertical="center"/>
    </xf>
    <xf numFmtId="49" fontId="3" fillId="2" borderId="17" xfId="1" applyNumberFormat="1" applyFont="1" applyFill="1" applyBorder="1" applyAlignment="1">
      <alignment horizontal="left" vertical="center"/>
    </xf>
    <xf numFmtId="49" fontId="3" fillId="2" borderId="27" xfId="1" applyNumberFormat="1" applyFont="1" applyFill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8" fillId="2" borderId="48" xfId="0" applyFont="1" applyFill="1" applyBorder="1" applyAlignment="1">
      <alignment horizontal="center" vertical="center"/>
    </xf>
    <xf numFmtId="0" fontId="48" fillId="2" borderId="10" xfId="0" applyFont="1" applyFill="1" applyBorder="1" applyAlignment="1">
      <alignment horizontal="center" vertical="center"/>
    </xf>
    <xf numFmtId="0" fontId="48" fillId="2" borderId="49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货币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zoomScale="77" zoomScaleNormal="77" workbookViewId="0">
      <pane xSplit="1" ySplit="5" topLeftCell="B198" activePane="bottomRight" state="frozen"/>
      <selection pane="topRight" activeCell="B1" sqref="B1"/>
      <selection pane="bottomLeft" activeCell="A5" sqref="A5"/>
      <selection pane="bottomRight" activeCell="D180" sqref="D180:F180"/>
    </sheetView>
  </sheetViews>
  <sheetFormatPr defaultRowHeight="13.5"/>
  <cols>
    <col min="1" max="1" width="5.375" customWidth="1"/>
    <col min="2" max="2" width="13.25" customWidth="1"/>
    <col min="3" max="3" width="14.5" customWidth="1"/>
    <col min="4" max="4" width="16.125" customWidth="1"/>
    <col min="5" max="5" width="17.625" customWidth="1"/>
    <col min="6" max="6" width="15.25" customWidth="1"/>
    <col min="7" max="7" width="18.25" customWidth="1"/>
    <col min="8" max="8" width="19.75" customWidth="1"/>
    <col min="9" max="9" width="18.5" customWidth="1"/>
    <col min="10" max="10" width="19.125" customWidth="1"/>
  </cols>
  <sheetData>
    <row r="1" spans="1:11" ht="20.25" customHeight="1">
      <c r="A1" s="247" t="s">
        <v>501</v>
      </c>
      <c r="B1" s="248"/>
      <c r="C1" s="248"/>
      <c r="D1" s="248"/>
      <c r="E1" s="248"/>
      <c r="F1" s="248"/>
      <c r="G1" s="248"/>
      <c r="H1" s="248"/>
      <c r="I1" s="248"/>
      <c r="J1" s="248"/>
      <c r="K1" s="24"/>
    </row>
    <row r="2" spans="1:11" ht="26.25" customHeight="1">
      <c r="A2" s="249"/>
      <c r="B2" s="250"/>
      <c r="C2" s="250"/>
      <c r="D2" s="250"/>
      <c r="E2" s="250"/>
      <c r="F2" s="250"/>
      <c r="G2" s="250"/>
      <c r="H2" s="250"/>
      <c r="I2" s="250"/>
      <c r="J2" s="250"/>
      <c r="K2" s="24"/>
    </row>
    <row r="3" spans="1:11" ht="16.5" customHeight="1">
      <c r="A3" s="126"/>
      <c r="B3" s="265" t="s">
        <v>498</v>
      </c>
      <c r="C3" s="265"/>
      <c r="D3" s="265"/>
      <c r="E3" s="265"/>
      <c r="F3" s="127"/>
      <c r="G3" s="127"/>
      <c r="H3" s="127"/>
      <c r="I3" s="7"/>
      <c r="J3" s="7"/>
      <c r="K3" s="24"/>
    </row>
    <row r="4" spans="1:11" ht="21" thickBot="1">
      <c r="A4" s="8"/>
      <c r="B4" s="266" t="s">
        <v>0</v>
      </c>
      <c r="C4" s="266"/>
      <c r="D4" s="269" t="s">
        <v>1</v>
      </c>
      <c r="E4" s="269"/>
      <c r="F4" s="269"/>
      <c r="G4" s="269"/>
      <c r="H4" s="269"/>
      <c r="I4" s="4"/>
      <c r="J4" s="4"/>
      <c r="K4" s="24"/>
    </row>
    <row r="5" spans="1:11" ht="22.5" customHeight="1">
      <c r="A5" s="25" t="s">
        <v>2</v>
      </c>
      <c r="B5" s="26" t="s">
        <v>3</v>
      </c>
      <c r="C5" s="26" t="s">
        <v>4</v>
      </c>
      <c r="D5" s="26" t="s">
        <v>5</v>
      </c>
      <c r="E5" s="27" t="s">
        <v>6</v>
      </c>
      <c r="F5" s="26" t="s">
        <v>7</v>
      </c>
      <c r="G5" s="26" t="s">
        <v>8</v>
      </c>
      <c r="H5" s="28" t="s">
        <v>9</v>
      </c>
      <c r="I5" s="28" t="s">
        <v>10</v>
      </c>
      <c r="J5" s="29" t="s">
        <v>11</v>
      </c>
    </row>
    <row r="6" spans="1:11" ht="18" customHeight="1">
      <c r="A6" s="30">
        <v>1</v>
      </c>
      <c r="B6" s="31" t="s">
        <v>12</v>
      </c>
      <c r="C6" s="237" t="s">
        <v>13</v>
      </c>
      <c r="D6" s="238"/>
      <c r="E6" s="238"/>
      <c r="F6" s="238"/>
      <c r="G6" s="34"/>
      <c r="H6" s="34"/>
      <c r="I6" s="34"/>
      <c r="J6" s="33">
        <v>198979.99</v>
      </c>
    </row>
    <row r="7" spans="1:11" ht="18" customHeight="1">
      <c r="A7" s="30">
        <v>2</v>
      </c>
      <c r="B7" s="31" t="s">
        <v>12</v>
      </c>
      <c r="C7" s="32"/>
      <c r="D7" s="226" t="s">
        <v>9</v>
      </c>
      <c r="E7" s="227"/>
      <c r="F7" s="228"/>
      <c r="G7" s="34"/>
      <c r="H7" s="35">
        <v>1813</v>
      </c>
      <c r="I7" s="34"/>
      <c r="J7" s="36">
        <f>J6+G7+H7+I7</f>
        <v>200792.99</v>
      </c>
    </row>
    <row r="8" spans="1:11" ht="18" customHeight="1">
      <c r="A8" s="30">
        <v>3</v>
      </c>
      <c r="B8" s="31" t="s">
        <v>293</v>
      </c>
      <c r="C8" s="37" t="s">
        <v>14</v>
      </c>
      <c r="D8" s="37" t="s">
        <v>15</v>
      </c>
      <c r="E8" s="267" t="s">
        <v>16</v>
      </c>
      <c r="F8" s="268"/>
      <c r="G8" s="38">
        <v>2500</v>
      </c>
      <c r="H8" s="39"/>
      <c r="I8" s="39"/>
      <c r="J8" s="36">
        <f t="shared" ref="J8:J71" si="0">J7+G8+H8+I8</f>
        <v>203292.99</v>
      </c>
    </row>
    <row r="9" spans="1:11" ht="18" customHeight="1">
      <c r="A9" s="30">
        <v>4</v>
      </c>
      <c r="B9" s="31" t="s">
        <v>293</v>
      </c>
      <c r="C9" s="40"/>
      <c r="D9" s="223" t="s">
        <v>17</v>
      </c>
      <c r="E9" s="224"/>
      <c r="F9" s="225"/>
      <c r="G9" s="38"/>
      <c r="H9" s="39"/>
      <c r="I9" s="41">
        <v>-2500</v>
      </c>
      <c r="J9" s="36">
        <f t="shared" si="0"/>
        <v>200792.99</v>
      </c>
    </row>
    <row r="10" spans="1:11" ht="18" customHeight="1">
      <c r="A10" s="30">
        <v>5</v>
      </c>
      <c r="B10" s="31" t="s">
        <v>293</v>
      </c>
      <c r="C10" s="40"/>
      <c r="D10" s="229" t="s">
        <v>18</v>
      </c>
      <c r="E10" s="230"/>
      <c r="F10" s="231"/>
      <c r="G10" s="41"/>
      <c r="H10" s="39"/>
      <c r="I10" s="41">
        <v>-10000</v>
      </c>
      <c r="J10" s="36">
        <f t="shared" si="0"/>
        <v>190792.99</v>
      </c>
    </row>
    <row r="11" spans="1:11" ht="18" customHeight="1">
      <c r="A11" s="30">
        <v>6</v>
      </c>
      <c r="B11" s="31" t="s">
        <v>19</v>
      </c>
      <c r="C11" s="40"/>
      <c r="D11" s="226" t="s">
        <v>20</v>
      </c>
      <c r="E11" s="227"/>
      <c r="F11" s="228"/>
      <c r="G11" s="50">
        <v>70832.88</v>
      </c>
      <c r="H11" s="39"/>
      <c r="I11" s="43"/>
      <c r="J11" s="36">
        <f t="shared" si="0"/>
        <v>261625.87</v>
      </c>
    </row>
    <row r="12" spans="1:11" ht="18" customHeight="1">
      <c r="A12" s="30">
        <v>7</v>
      </c>
      <c r="B12" s="31" t="s">
        <v>294</v>
      </c>
      <c r="C12" s="37" t="s">
        <v>21</v>
      </c>
      <c r="D12" s="32" t="s">
        <v>22</v>
      </c>
      <c r="E12" s="32" t="s">
        <v>23</v>
      </c>
      <c r="F12" s="44"/>
      <c r="G12" s="45">
        <v>100</v>
      </c>
      <c r="H12" s="39"/>
      <c r="I12" s="39"/>
      <c r="J12" s="36">
        <f t="shared" si="0"/>
        <v>261725.87</v>
      </c>
    </row>
    <row r="13" spans="1:11" ht="18" customHeight="1">
      <c r="A13" s="30">
        <v>8</v>
      </c>
      <c r="B13" s="31" t="s">
        <v>294</v>
      </c>
      <c r="C13" s="37" t="s">
        <v>24</v>
      </c>
      <c r="D13" s="37" t="s">
        <v>25</v>
      </c>
      <c r="E13" s="32" t="s">
        <v>23</v>
      </c>
      <c r="F13" s="46"/>
      <c r="G13" s="45">
        <v>200</v>
      </c>
      <c r="H13" s="47"/>
      <c r="I13" s="47"/>
      <c r="J13" s="36">
        <f t="shared" si="0"/>
        <v>261925.87</v>
      </c>
    </row>
    <row r="14" spans="1:11" ht="18" customHeight="1">
      <c r="A14" s="30">
        <v>9</v>
      </c>
      <c r="B14" s="31" t="s">
        <v>294</v>
      </c>
      <c r="C14" s="37" t="s">
        <v>26</v>
      </c>
      <c r="D14" s="37" t="s">
        <v>27</v>
      </c>
      <c r="E14" s="32" t="s">
        <v>23</v>
      </c>
      <c r="F14" s="32"/>
      <c r="G14" s="45">
        <v>200</v>
      </c>
      <c r="H14" s="39"/>
      <c r="I14" s="39"/>
      <c r="J14" s="36">
        <f t="shared" si="0"/>
        <v>262125.87</v>
      </c>
    </row>
    <row r="15" spans="1:11" ht="18" customHeight="1">
      <c r="A15" s="30">
        <v>10</v>
      </c>
      <c r="B15" s="31" t="s">
        <v>294</v>
      </c>
      <c r="C15" s="37" t="s">
        <v>28</v>
      </c>
      <c r="D15" s="37" t="s">
        <v>29</v>
      </c>
      <c r="E15" s="32" t="s">
        <v>23</v>
      </c>
      <c r="F15" s="32"/>
      <c r="G15" s="45">
        <v>100</v>
      </c>
      <c r="H15" s="39"/>
      <c r="I15" s="39"/>
      <c r="J15" s="36">
        <f t="shared" si="0"/>
        <v>262225.87</v>
      </c>
    </row>
    <row r="16" spans="1:11" ht="18" customHeight="1">
      <c r="A16" s="30">
        <v>11</v>
      </c>
      <c r="B16" s="31" t="s">
        <v>294</v>
      </c>
      <c r="C16" s="37" t="s">
        <v>30</v>
      </c>
      <c r="D16" s="37" t="s">
        <v>31</v>
      </c>
      <c r="E16" s="32" t="s">
        <v>23</v>
      </c>
      <c r="F16" s="32"/>
      <c r="G16" s="45">
        <v>200</v>
      </c>
      <c r="H16" s="39"/>
      <c r="I16" s="39"/>
      <c r="J16" s="36">
        <f t="shared" si="0"/>
        <v>262425.87</v>
      </c>
    </row>
    <row r="17" spans="1:10" ht="18" customHeight="1">
      <c r="A17" s="30">
        <v>12</v>
      </c>
      <c r="B17" s="31" t="s">
        <v>294</v>
      </c>
      <c r="C17" s="37" t="s">
        <v>32</v>
      </c>
      <c r="D17" s="37" t="s">
        <v>33</v>
      </c>
      <c r="E17" s="32" t="s">
        <v>23</v>
      </c>
      <c r="F17" s="32"/>
      <c r="G17" s="45">
        <v>100</v>
      </c>
      <c r="H17" s="39"/>
      <c r="I17" s="39"/>
      <c r="J17" s="36">
        <f t="shared" si="0"/>
        <v>262525.87</v>
      </c>
    </row>
    <row r="18" spans="1:10" ht="18" customHeight="1">
      <c r="A18" s="30">
        <v>13</v>
      </c>
      <c r="B18" s="32" t="s">
        <v>295</v>
      </c>
      <c r="C18" s="37" t="s">
        <v>34</v>
      </c>
      <c r="D18" s="37" t="s">
        <v>35</v>
      </c>
      <c r="E18" s="32" t="s">
        <v>23</v>
      </c>
      <c r="F18" s="32"/>
      <c r="G18" s="45">
        <v>1000</v>
      </c>
      <c r="H18" s="39"/>
      <c r="I18" s="39"/>
      <c r="J18" s="36">
        <f t="shared" si="0"/>
        <v>263525.87</v>
      </c>
    </row>
    <row r="19" spans="1:10" ht="18" customHeight="1">
      <c r="A19" s="30">
        <v>14</v>
      </c>
      <c r="B19" s="32" t="s">
        <v>296</v>
      </c>
      <c r="C19" s="37" t="s">
        <v>36</v>
      </c>
      <c r="D19" s="37" t="s">
        <v>37</v>
      </c>
      <c r="E19" s="32" t="s">
        <v>23</v>
      </c>
      <c r="F19" s="32"/>
      <c r="G19" s="45">
        <v>666.66</v>
      </c>
      <c r="H19" s="39"/>
      <c r="I19" s="39"/>
      <c r="J19" s="36">
        <f t="shared" si="0"/>
        <v>264192.52999999997</v>
      </c>
    </row>
    <row r="20" spans="1:10" ht="18" customHeight="1">
      <c r="A20" s="30">
        <v>15</v>
      </c>
      <c r="B20" s="32" t="s">
        <v>296</v>
      </c>
      <c r="C20" s="37" t="s">
        <v>38</v>
      </c>
      <c r="D20" s="37" t="s">
        <v>39</v>
      </c>
      <c r="E20" s="32" t="s">
        <v>23</v>
      </c>
      <c r="F20" s="32"/>
      <c r="G20" s="45">
        <v>1000</v>
      </c>
      <c r="H20" s="39"/>
      <c r="I20" s="39"/>
      <c r="J20" s="36">
        <f t="shared" si="0"/>
        <v>265192.52999999997</v>
      </c>
    </row>
    <row r="21" spans="1:10" ht="18" customHeight="1">
      <c r="A21" s="30">
        <v>16</v>
      </c>
      <c r="B21" s="32" t="s">
        <v>297</v>
      </c>
      <c r="C21" s="48" t="s">
        <v>40</v>
      </c>
      <c r="D21" s="37" t="s">
        <v>41</v>
      </c>
      <c r="E21" s="32" t="s">
        <v>23</v>
      </c>
      <c r="F21" s="40"/>
      <c r="G21" s="45">
        <v>200</v>
      </c>
      <c r="H21" s="39"/>
      <c r="I21" s="41"/>
      <c r="J21" s="36">
        <f t="shared" si="0"/>
        <v>265392.52999999997</v>
      </c>
    </row>
    <row r="22" spans="1:10" ht="18" customHeight="1">
      <c r="A22" s="30">
        <v>17</v>
      </c>
      <c r="B22" s="32" t="s">
        <v>297</v>
      </c>
      <c r="C22" s="48" t="s">
        <v>42</v>
      </c>
      <c r="D22" s="37" t="s">
        <v>43</v>
      </c>
      <c r="E22" s="32" t="s">
        <v>23</v>
      </c>
      <c r="F22" s="40"/>
      <c r="G22" s="45">
        <v>100</v>
      </c>
      <c r="H22" s="39"/>
      <c r="I22" s="41"/>
      <c r="J22" s="36">
        <f t="shared" si="0"/>
        <v>265492.52999999997</v>
      </c>
    </row>
    <row r="23" spans="1:10" ht="18" customHeight="1">
      <c r="A23" s="30">
        <v>18</v>
      </c>
      <c r="B23" s="32" t="s">
        <v>298</v>
      </c>
      <c r="C23" s="37" t="s">
        <v>44</v>
      </c>
      <c r="D23" s="37" t="s">
        <v>45</v>
      </c>
      <c r="E23" s="32" t="s">
        <v>23</v>
      </c>
      <c r="F23" s="40"/>
      <c r="G23" s="45">
        <v>168</v>
      </c>
      <c r="H23" s="39"/>
      <c r="I23" s="41"/>
      <c r="J23" s="36">
        <f t="shared" si="0"/>
        <v>265660.52999999997</v>
      </c>
    </row>
    <row r="24" spans="1:10" ht="18" customHeight="1">
      <c r="A24" s="30">
        <v>19</v>
      </c>
      <c r="B24" s="32" t="s">
        <v>298</v>
      </c>
      <c r="C24" s="37" t="s">
        <v>46</v>
      </c>
      <c r="D24" s="37" t="s">
        <v>47</v>
      </c>
      <c r="E24" s="32" t="s">
        <v>23</v>
      </c>
      <c r="F24" s="32"/>
      <c r="G24" s="45">
        <v>138</v>
      </c>
      <c r="H24" s="39"/>
      <c r="I24" s="39"/>
      <c r="J24" s="36">
        <f t="shared" si="0"/>
        <v>265798.52999999997</v>
      </c>
    </row>
    <row r="25" spans="1:10" ht="18" customHeight="1">
      <c r="A25" s="30">
        <v>20</v>
      </c>
      <c r="B25" s="32" t="s">
        <v>298</v>
      </c>
      <c r="C25" s="37" t="s">
        <v>48</v>
      </c>
      <c r="D25" s="37" t="s">
        <v>49</v>
      </c>
      <c r="E25" s="32" t="s">
        <v>23</v>
      </c>
      <c r="F25" s="32"/>
      <c r="G25" s="45">
        <v>108</v>
      </c>
      <c r="H25" s="39"/>
      <c r="I25" s="39"/>
      <c r="J25" s="36">
        <f t="shared" si="0"/>
        <v>265906.52999999997</v>
      </c>
    </row>
    <row r="26" spans="1:10" ht="18" customHeight="1">
      <c r="A26" s="30">
        <v>21</v>
      </c>
      <c r="B26" s="32" t="s">
        <v>298</v>
      </c>
      <c r="C26" s="32"/>
      <c r="D26" s="229" t="s">
        <v>50</v>
      </c>
      <c r="E26" s="230"/>
      <c r="F26" s="231"/>
      <c r="G26" s="39"/>
      <c r="H26" s="39"/>
      <c r="I26" s="41">
        <v>-17</v>
      </c>
      <c r="J26" s="36">
        <f t="shared" si="0"/>
        <v>265889.52999999997</v>
      </c>
    </row>
    <row r="27" spans="1:10" ht="18" customHeight="1">
      <c r="A27" s="30">
        <v>22</v>
      </c>
      <c r="B27" s="32" t="s">
        <v>51</v>
      </c>
      <c r="C27" s="37"/>
      <c r="D27" s="226" t="s">
        <v>9</v>
      </c>
      <c r="E27" s="227"/>
      <c r="F27" s="228"/>
      <c r="G27" s="39"/>
      <c r="H27" s="39">
        <v>922</v>
      </c>
      <c r="I27" s="39"/>
      <c r="J27" s="36">
        <f t="shared" si="0"/>
        <v>266811.52999999997</v>
      </c>
    </row>
    <row r="28" spans="1:10" ht="18" customHeight="1">
      <c r="A28" s="30">
        <v>23</v>
      </c>
      <c r="B28" s="32" t="s">
        <v>299</v>
      </c>
      <c r="C28" s="37" t="s">
        <v>52</v>
      </c>
      <c r="D28" s="32" t="s">
        <v>53</v>
      </c>
      <c r="E28" s="32" t="s">
        <v>23</v>
      </c>
      <c r="F28" s="32"/>
      <c r="G28" s="39">
        <v>200</v>
      </c>
      <c r="H28" s="39"/>
      <c r="I28" s="39"/>
      <c r="J28" s="36">
        <f t="shared" si="0"/>
        <v>267011.52999999997</v>
      </c>
    </row>
    <row r="29" spans="1:10" ht="18" customHeight="1">
      <c r="A29" s="30">
        <v>24</v>
      </c>
      <c r="B29" s="32" t="s">
        <v>54</v>
      </c>
      <c r="C29" s="37"/>
      <c r="D29" s="223" t="s">
        <v>55</v>
      </c>
      <c r="E29" s="224"/>
      <c r="F29" s="225"/>
      <c r="G29" s="39"/>
      <c r="H29" s="39"/>
      <c r="I29" s="41">
        <v>-4332.88</v>
      </c>
      <c r="J29" s="36">
        <f t="shared" si="0"/>
        <v>262678.64999999997</v>
      </c>
    </row>
    <row r="30" spans="1:10" ht="18" customHeight="1">
      <c r="A30" s="30">
        <v>25</v>
      </c>
      <c r="B30" s="49" t="s">
        <v>56</v>
      </c>
      <c r="C30" s="37"/>
      <c r="D30" s="226" t="s">
        <v>9</v>
      </c>
      <c r="E30" s="227"/>
      <c r="F30" s="228"/>
      <c r="G30" s="45"/>
      <c r="H30" s="50">
        <v>764</v>
      </c>
      <c r="I30" s="39"/>
      <c r="J30" s="36">
        <f t="shared" si="0"/>
        <v>263442.64999999997</v>
      </c>
    </row>
    <row r="31" spans="1:10" ht="18" customHeight="1">
      <c r="A31" s="30">
        <v>26</v>
      </c>
      <c r="B31" s="49" t="s">
        <v>57</v>
      </c>
      <c r="C31" s="37"/>
      <c r="D31" s="226" t="s">
        <v>9</v>
      </c>
      <c r="E31" s="227"/>
      <c r="F31" s="228"/>
      <c r="G31" s="45"/>
      <c r="H31" s="50">
        <v>3126</v>
      </c>
      <c r="I31" s="39"/>
      <c r="J31" s="36">
        <f t="shared" si="0"/>
        <v>266568.64999999997</v>
      </c>
    </row>
    <row r="32" spans="1:10" ht="18" customHeight="1">
      <c r="A32" s="30">
        <v>27</v>
      </c>
      <c r="B32" s="49" t="s">
        <v>58</v>
      </c>
      <c r="C32" s="37"/>
      <c r="D32" s="226" t="s">
        <v>9</v>
      </c>
      <c r="E32" s="227"/>
      <c r="F32" s="228"/>
      <c r="G32" s="45"/>
      <c r="H32" s="50">
        <v>1330</v>
      </c>
      <c r="I32" s="39"/>
      <c r="J32" s="36">
        <f t="shared" si="0"/>
        <v>267898.64999999997</v>
      </c>
    </row>
    <row r="33" spans="1:10" ht="18" customHeight="1">
      <c r="A33" s="30">
        <v>28</v>
      </c>
      <c r="B33" s="49" t="s">
        <v>59</v>
      </c>
      <c r="C33" s="37"/>
      <c r="D33" s="226" t="s">
        <v>9</v>
      </c>
      <c r="E33" s="227"/>
      <c r="F33" s="228"/>
      <c r="G33" s="45"/>
      <c r="H33" s="50">
        <v>129</v>
      </c>
      <c r="I33" s="39"/>
      <c r="J33" s="36">
        <f t="shared" si="0"/>
        <v>268027.64999999997</v>
      </c>
    </row>
    <row r="34" spans="1:10" ht="18" customHeight="1">
      <c r="A34" s="30">
        <v>29</v>
      </c>
      <c r="B34" s="49" t="s">
        <v>57</v>
      </c>
      <c r="C34" s="37" t="s">
        <v>60</v>
      </c>
      <c r="D34" s="32"/>
      <c r="E34" s="32" t="s">
        <v>23</v>
      </c>
      <c r="F34" s="32"/>
      <c r="G34" s="45">
        <v>500</v>
      </c>
      <c r="H34" s="39"/>
      <c r="I34" s="39"/>
      <c r="J34" s="36">
        <f t="shared" si="0"/>
        <v>268527.64999999997</v>
      </c>
    </row>
    <row r="35" spans="1:10" ht="18" customHeight="1">
      <c r="A35" s="30">
        <v>30</v>
      </c>
      <c r="B35" s="49" t="s">
        <v>58</v>
      </c>
      <c r="C35" s="37" t="s">
        <v>61</v>
      </c>
      <c r="D35" s="37" t="s">
        <v>62</v>
      </c>
      <c r="E35" s="32" t="s">
        <v>23</v>
      </c>
      <c r="F35" s="32"/>
      <c r="G35" s="45">
        <v>488.8</v>
      </c>
      <c r="H35" s="39"/>
      <c r="I35" s="39"/>
      <c r="J35" s="36">
        <f t="shared" si="0"/>
        <v>269016.44999999995</v>
      </c>
    </row>
    <row r="36" spans="1:10" ht="18" customHeight="1">
      <c r="A36" s="30">
        <v>31</v>
      </c>
      <c r="B36" s="49" t="s">
        <v>59</v>
      </c>
      <c r="C36" s="37" t="s">
        <v>63</v>
      </c>
      <c r="D36" s="37" t="s">
        <v>47</v>
      </c>
      <c r="E36" s="32" t="s">
        <v>23</v>
      </c>
      <c r="F36" s="32"/>
      <c r="G36" s="45">
        <v>1200</v>
      </c>
      <c r="H36" s="39"/>
      <c r="I36" s="39"/>
      <c r="J36" s="36">
        <f t="shared" si="0"/>
        <v>270216.44999999995</v>
      </c>
    </row>
    <row r="37" spans="1:10" ht="18" customHeight="1">
      <c r="A37" s="30">
        <v>32</v>
      </c>
      <c r="B37" s="49" t="s">
        <v>59</v>
      </c>
      <c r="C37" s="37" t="s">
        <v>64</v>
      </c>
      <c r="D37" s="37" t="s">
        <v>65</v>
      </c>
      <c r="E37" s="32" t="s">
        <v>23</v>
      </c>
      <c r="F37" s="32"/>
      <c r="G37" s="45">
        <v>290.86</v>
      </c>
      <c r="H37" s="39"/>
      <c r="I37" s="39"/>
      <c r="J37" s="36">
        <f t="shared" si="0"/>
        <v>270507.30999999994</v>
      </c>
    </row>
    <row r="38" spans="1:10" ht="18" customHeight="1">
      <c r="A38" s="30">
        <v>33</v>
      </c>
      <c r="B38" s="49" t="s">
        <v>59</v>
      </c>
      <c r="C38" s="37" t="s">
        <v>66</v>
      </c>
      <c r="D38" s="37" t="s">
        <v>43</v>
      </c>
      <c r="E38" s="32" t="s">
        <v>23</v>
      </c>
      <c r="F38" s="37"/>
      <c r="G38" s="45">
        <v>1186</v>
      </c>
      <c r="H38" s="38"/>
      <c r="I38" s="38"/>
      <c r="J38" s="36">
        <f t="shared" si="0"/>
        <v>271693.30999999994</v>
      </c>
    </row>
    <row r="39" spans="1:10" ht="18" customHeight="1">
      <c r="A39" s="30">
        <v>34</v>
      </c>
      <c r="B39" s="49" t="s">
        <v>67</v>
      </c>
      <c r="C39" s="37" t="s">
        <v>68</v>
      </c>
      <c r="D39" s="37" t="s">
        <v>69</v>
      </c>
      <c r="E39" s="32" t="s">
        <v>23</v>
      </c>
      <c r="F39" s="32"/>
      <c r="G39" s="45">
        <v>800</v>
      </c>
      <c r="H39" s="39"/>
      <c r="I39" s="39"/>
      <c r="J39" s="36">
        <f t="shared" si="0"/>
        <v>272493.30999999994</v>
      </c>
    </row>
    <row r="40" spans="1:10" ht="18" customHeight="1">
      <c r="A40" s="30">
        <v>35</v>
      </c>
      <c r="B40" s="49" t="s">
        <v>67</v>
      </c>
      <c r="C40" s="37" t="s">
        <v>70</v>
      </c>
      <c r="D40" s="37" t="s">
        <v>71</v>
      </c>
      <c r="E40" s="32" t="s">
        <v>23</v>
      </c>
      <c r="F40" s="32"/>
      <c r="G40" s="45">
        <v>1267.6300000000001</v>
      </c>
      <c r="H40" s="39"/>
      <c r="I40" s="39"/>
      <c r="J40" s="36">
        <f t="shared" si="0"/>
        <v>273760.93999999994</v>
      </c>
    </row>
    <row r="41" spans="1:10" ht="18" customHeight="1">
      <c r="A41" s="30">
        <v>36</v>
      </c>
      <c r="B41" s="49" t="s">
        <v>67</v>
      </c>
      <c r="C41" s="37" t="s">
        <v>72</v>
      </c>
      <c r="D41" s="37" t="s">
        <v>43</v>
      </c>
      <c r="E41" s="32" t="s">
        <v>23</v>
      </c>
      <c r="F41" s="32"/>
      <c r="G41" s="45">
        <v>111</v>
      </c>
      <c r="H41" s="39"/>
      <c r="I41" s="39"/>
      <c r="J41" s="36">
        <f t="shared" si="0"/>
        <v>273871.93999999994</v>
      </c>
    </row>
    <row r="42" spans="1:10" ht="18" customHeight="1">
      <c r="A42" s="30">
        <v>37</v>
      </c>
      <c r="B42" s="49" t="s">
        <v>67</v>
      </c>
      <c r="C42" s="37" t="s">
        <v>73</v>
      </c>
      <c r="D42" s="37" t="s">
        <v>74</v>
      </c>
      <c r="E42" s="32" t="s">
        <v>23</v>
      </c>
      <c r="F42" s="32"/>
      <c r="G42" s="45">
        <v>211</v>
      </c>
      <c r="H42" s="39"/>
      <c r="I42" s="39"/>
      <c r="J42" s="36">
        <f t="shared" si="0"/>
        <v>274082.93999999994</v>
      </c>
    </row>
    <row r="43" spans="1:10" ht="18" customHeight="1">
      <c r="A43" s="30">
        <v>38</v>
      </c>
      <c r="B43" s="49" t="s">
        <v>67</v>
      </c>
      <c r="C43" s="37" t="s">
        <v>75</v>
      </c>
      <c r="D43" s="37" t="s">
        <v>76</v>
      </c>
      <c r="E43" s="32" t="s">
        <v>23</v>
      </c>
      <c r="F43" s="32"/>
      <c r="G43" s="45">
        <v>118</v>
      </c>
      <c r="H43" s="39"/>
      <c r="I43" s="39"/>
      <c r="J43" s="36">
        <f t="shared" si="0"/>
        <v>274200.93999999994</v>
      </c>
    </row>
    <row r="44" spans="1:10" ht="18" customHeight="1">
      <c r="A44" s="30">
        <v>39</v>
      </c>
      <c r="B44" s="49" t="s">
        <v>67</v>
      </c>
      <c r="C44" s="37" t="s">
        <v>77</v>
      </c>
      <c r="D44" s="37" t="s">
        <v>45</v>
      </c>
      <c r="E44" s="32" t="s">
        <v>23</v>
      </c>
      <c r="F44" s="32"/>
      <c r="G44" s="45">
        <v>760.88</v>
      </c>
      <c r="H44" s="39"/>
      <c r="I44" s="39"/>
      <c r="J44" s="36">
        <f t="shared" si="0"/>
        <v>274961.81999999995</v>
      </c>
    </row>
    <row r="45" spans="1:10" ht="18" customHeight="1">
      <c r="A45" s="30">
        <v>40</v>
      </c>
      <c r="B45" s="49" t="s">
        <v>67</v>
      </c>
      <c r="C45" s="37" t="s">
        <v>78</v>
      </c>
      <c r="D45" s="37" t="s">
        <v>79</v>
      </c>
      <c r="E45" s="32" t="s">
        <v>23</v>
      </c>
      <c r="F45" s="32"/>
      <c r="G45" s="45">
        <v>199.11</v>
      </c>
      <c r="H45" s="39"/>
      <c r="I45" s="39"/>
      <c r="J45" s="36">
        <f t="shared" si="0"/>
        <v>275160.92999999993</v>
      </c>
    </row>
    <row r="46" spans="1:10" ht="18" customHeight="1">
      <c r="A46" s="30">
        <v>41</v>
      </c>
      <c r="B46" s="49" t="s">
        <v>67</v>
      </c>
      <c r="C46" s="37" t="s">
        <v>80</v>
      </c>
      <c r="D46" s="37" t="s">
        <v>45</v>
      </c>
      <c r="E46" s="32" t="s">
        <v>23</v>
      </c>
      <c r="F46" s="32"/>
      <c r="G46" s="45">
        <v>1000</v>
      </c>
      <c r="H46" s="39"/>
      <c r="I46" s="39"/>
      <c r="J46" s="36">
        <f t="shared" si="0"/>
        <v>276160.92999999993</v>
      </c>
    </row>
    <row r="47" spans="1:10" ht="18" customHeight="1">
      <c r="A47" s="30">
        <v>42</v>
      </c>
      <c r="B47" s="49" t="s">
        <v>67</v>
      </c>
      <c r="C47" s="37" t="s">
        <v>81</v>
      </c>
      <c r="D47" s="37" t="s">
        <v>82</v>
      </c>
      <c r="E47" s="32" t="s">
        <v>23</v>
      </c>
      <c r="F47" s="32"/>
      <c r="G47" s="45">
        <v>138</v>
      </c>
      <c r="H47" s="39"/>
      <c r="I47" s="39"/>
      <c r="J47" s="36">
        <f t="shared" si="0"/>
        <v>276298.92999999993</v>
      </c>
    </row>
    <row r="48" spans="1:10" ht="18" customHeight="1">
      <c r="A48" s="30">
        <v>43</v>
      </c>
      <c r="B48" s="49" t="s">
        <v>67</v>
      </c>
      <c r="C48" s="37" t="s">
        <v>83</v>
      </c>
      <c r="D48" s="37" t="s">
        <v>47</v>
      </c>
      <c r="E48" s="32" t="s">
        <v>23</v>
      </c>
      <c r="F48" s="32"/>
      <c r="G48" s="45">
        <v>168</v>
      </c>
      <c r="H48" s="39"/>
      <c r="I48" s="39"/>
      <c r="J48" s="36">
        <f t="shared" si="0"/>
        <v>276466.92999999993</v>
      </c>
    </row>
    <row r="49" spans="1:10" ht="18" customHeight="1">
      <c r="A49" s="30">
        <v>44</v>
      </c>
      <c r="B49" s="49" t="s">
        <v>67</v>
      </c>
      <c r="C49" s="37" t="s">
        <v>84</v>
      </c>
      <c r="D49" s="37" t="s">
        <v>85</v>
      </c>
      <c r="E49" s="32" t="s">
        <v>23</v>
      </c>
      <c r="F49" s="32"/>
      <c r="G49" s="45">
        <v>100</v>
      </c>
      <c r="H49" s="39"/>
      <c r="I49" s="39"/>
      <c r="J49" s="36">
        <f t="shared" si="0"/>
        <v>276566.92999999993</v>
      </c>
    </row>
    <row r="50" spans="1:10" ht="18" customHeight="1">
      <c r="A50" s="30">
        <v>45</v>
      </c>
      <c r="B50" s="49" t="s">
        <v>86</v>
      </c>
      <c r="C50" s="37" t="s">
        <v>87</v>
      </c>
      <c r="D50" s="37" t="s">
        <v>88</v>
      </c>
      <c r="E50" s="32" t="s">
        <v>23</v>
      </c>
      <c r="F50" s="32"/>
      <c r="G50" s="45">
        <v>168.88</v>
      </c>
      <c r="H50" s="39"/>
      <c r="I50" s="39"/>
      <c r="J50" s="36">
        <f t="shared" si="0"/>
        <v>276735.80999999994</v>
      </c>
    </row>
    <row r="51" spans="1:10" ht="18" customHeight="1">
      <c r="A51" s="30">
        <v>46</v>
      </c>
      <c r="B51" s="49" t="s">
        <v>86</v>
      </c>
      <c r="C51" s="37" t="s">
        <v>89</v>
      </c>
      <c r="D51" s="270" t="s">
        <v>90</v>
      </c>
      <c r="E51" s="271"/>
      <c r="F51" s="272"/>
      <c r="G51" s="45">
        <v>2680</v>
      </c>
      <c r="H51" s="39"/>
      <c r="I51" s="39"/>
      <c r="J51" s="36">
        <f t="shared" si="0"/>
        <v>279415.80999999994</v>
      </c>
    </row>
    <row r="52" spans="1:10" ht="18" customHeight="1">
      <c r="A52" s="30">
        <v>47</v>
      </c>
      <c r="B52" s="32" t="s">
        <v>300</v>
      </c>
      <c r="C52" s="51"/>
      <c r="D52" s="229" t="s">
        <v>91</v>
      </c>
      <c r="E52" s="230"/>
      <c r="F52" s="231"/>
      <c r="G52" s="39"/>
      <c r="H52" s="39"/>
      <c r="I52" s="41">
        <v>-2680</v>
      </c>
      <c r="J52" s="36">
        <f t="shared" si="0"/>
        <v>276735.80999999994</v>
      </c>
    </row>
    <row r="53" spans="1:10" ht="18" customHeight="1">
      <c r="A53" s="30">
        <v>48</v>
      </c>
      <c r="B53" s="32" t="s">
        <v>300</v>
      </c>
      <c r="C53" s="32"/>
      <c r="D53" s="229" t="s">
        <v>92</v>
      </c>
      <c r="E53" s="230"/>
      <c r="F53" s="231"/>
      <c r="G53" s="39"/>
      <c r="H53" s="39"/>
      <c r="I53" s="41">
        <v>-53</v>
      </c>
      <c r="J53" s="36">
        <f t="shared" si="0"/>
        <v>276682.80999999994</v>
      </c>
    </row>
    <row r="54" spans="1:10" ht="18" customHeight="1">
      <c r="A54" s="30">
        <v>49</v>
      </c>
      <c r="B54" s="32" t="s">
        <v>301</v>
      </c>
      <c r="C54" s="32"/>
      <c r="D54" s="226" t="s">
        <v>9</v>
      </c>
      <c r="E54" s="227"/>
      <c r="F54" s="228"/>
      <c r="G54" s="39"/>
      <c r="H54" s="39">
        <v>516</v>
      </c>
      <c r="I54" s="39"/>
      <c r="J54" s="36">
        <f t="shared" si="0"/>
        <v>277198.80999999994</v>
      </c>
    </row>
    <row r="55" spans="1:10" ht="18" customHeight="1">
      <c r="A55" s="30">
        <v>50</v>
      </c>
      <c r="B55" s="32" t="s">
        <v>302</v>
      </c>
      <c r="C55" s="37" t="s">
        <v>93</v>
      </c>
      <c r="D55" s="270" t="s">
        <v>94</v>
      </c>
      <c r="E55" s="271"/>
      <c r="F55" s="272"/>
      <c r="G55" s="39">
        <v>260</v>
      </c>
      <c r="H55" s="39"/>
      <c r="I55" s="39"/>
      <c r="J55" s="36">
        <f t="shared" si="0"/>
        <v>277458.80999999994</v>
      </c>
    </row>
    <row r="56" spans="1:10" ht="18" customHeight="1">
      <c r="A56" s="30">
        <v>51</v>
      </c>
      <c r="B56" s="32" t="s">
        <v>302</v>
      </c>
      <c r="C56" s="32"/>
      <c r="D56" s="232" t="s">
        <v>94</v>
      </c>
      <c r="E56" s="233"/>
      <c r="F56" s="234"/>
      <c r="G56" s="39"/>
      <c r="H56" s="39"/>
      <c r="I56" s="41">
        <v>-260</v>
      </c>
      <c r="J56" s="36">
        <f t="shared" si="0"/>
        <v>277198.80999999994</v>
      </c>
    </row>
    <row r="57" spans="1:10" ht="18" customHeight="1">
      <c r="A57" s="30">
        <v>52</v>
      </c>
      <c r="B57" s="32" t="s">
        <v>303</v>
      </c>
      <c r="C57" s="32"/>
      <c r="D57" s="226" t="s">
        <v>9</v>
      </c>
      <c r="E57" s="227"/>
      <c r="F57" s="228"/>
      <c r="G57" s="39"/>
      <c r="H57" s="39">
        <v>293</v>
      </c>
      <c r="I57" s="39"/>
      <c r="J57" s="36">
        <f t="shared" si="0"/>
        <v>277491.80999999994</v>
      </c>
    </row>
    <row r="58" spans="1:10" ht="18" customHeight="1">
      <c r="A58" s="30">
        <v>53</v>
      </c>
      <c r="B58" s="32" t="s">
        <v>303</v>
      </c>
      <c r="C58" s="37" t="s">
        <v>95</v>
      </c>
      <c r="D58" s="32"/>
      <c r="E58" s="32" t="s">
        <v>23</v>
      </c>
      <c r="F58" s="32"/>
      <c r="G58" s="45">
        <v>138.88</v>
      </c>
      <c r="H58" s="39"/>
      <c r="I58" s="39"/>
      <c r="J58" s="36">
        <f t="shared" si="0"/>
        <v>277630.68999999994</v>
      </c>
    </row>
    <row r="59" spans="1:10" ht="18" customHeight="1">
      <c r="A59" s="30">
        <v>54</v>
      </c>
      <c r="B59" s="32" t="s">
        <v>303</v>
      </c>
      <c r="C59" s="32"/>
      <c r="D59" s="229" t="s">
        <v>96</v>
      </c>
      <c r="E59" s="230"/>
      <c r="F59" s="231"/>
      <c r="G59" s="39"/>
      <c r="H59" s="39"/>
      <c r="I59" s="41">
        <v>-150</v>
      </c>
      <c r="J59" s="36">
        <f t="shared" si="0"/>
        <v>277480.68999999994</v>
      </c>
    </row>
    <row r="60" spans="1:10" ht="18" customHeight="1">
      <c r="A60" s="30">
        <v>55</v>
      </c>
      <c r="B60" s="32" t="s">
        <v>303</v>
      </c>
      <c r="C60" s="32"/>
      <c r="D60" s="229" t="s">
        <v>97</v>
      </c>
      <c r="E60" s="230"/>
      <c r="F60" s="231"/>
      <c r="G60" s="39"/>
      <c r="H60" s="39"/>
      <c r="I60" s="41">
        <v>-1997</v>
      </c>
      <c r="J60" s="36">
        <f t="shared" si="0"/>
        <v>275483.68999999994</v>
      </c>
    </row>
    <row r="61" spans="1:10" ht="18" customHeight="1">
      <c r="A61" s="30">
        <v>56</v>
      </c>
      <c r="B61" s="32" t="s">
        <v>303</v>
      </c>
      <c r="C61" s="32"/>
      <c r="D61" s="229" t="s">
        <v>92</v>
      </c>
      <c r="E61" s="230"/>
      <c r="F61" s="231"/>
      <c r="G61" s="39"/>
      <c r="H61" s="39"/>
      <c r="I61" s="41">
        <v>-33.5</v>
      </c>
      <c r="J61" s="36">
        <f t="shared" si="0"/>
        <v>275450.18999999994</v>
      </c>
    </row>
    <row r="62" spans="1:10" ht="18" customHeight="1">
      <c r="A62" s="30">
        <v>57</v>
      </c>
      <c r="B62" s="32" t="s">
        <v>304</v>
      </c>
      <c r="C62" s="32"/>
      <c r="D62" s="226" t="s">
        <v>9</v>
      </c>
      <c r="E62" s="227"/>
      <c r="F62" s="228"/>
      <c r="G62" s="39"/>
      <c r="H62" s="39">
        <v>1643</v>
      </c>
      <c r="I62" s="39"/>
      <c r="J62" s="36">
        <f t="shared" si="0"/>
        <v>277093.18999999994</v>
      </c>
    </row>
    <row r="63" spans="1:10" ht="18" customHeight="1">
      <c r="A63" s="30">
        <v>58</v>
      </c>
      <c r="B63" s="32" t="s">
        <v>305</v>
      </c>
      <c r="C63" s="32"/>
      <c r="D63" s="229" t="s">
        <v>98</v>
      </c>
      <c r="E63" s="230"/>
      <c r="F63" s="231"/>
      <c r="G63" s="39"/>
      <c r="H63" s="39"/>
      <c r="I63" s="41">
        <v>-13</v>
      </c>
      <c r="J63" s="36">
        <f t="shared" si="0"/>
        <v>277080.18999999994</v>
      </c>
    </row>
    <row r="64" spans="1:10" ht="18" customHeight="1">
      <c r="A64" s="30">
        <v>59</v>
      </c>
      <c r="B64" s="32" t="s">
        <v>99</v>
      </c>
      <c r="C64" s="37" t="s">
        <v>100</v>
      </c>
      <c r="D64" s="32"/>
      <c r="E64" s="32" t="s">
        <v>23</v>
      </c>
      <c r="F64" s="32"/>
      <c r="G64" s="39">
        <v>500</v>
      </c>
      <c r="H64" s="39"/>
      <c r="I64" s="39"/>
      <c r="J64" s="36">
        <f t="shared" si="0"/>
        <v>277580.18999999994</v>
      </c>
    </row>
    <row r="65" spans="1:10" ht="18" customHeight="1">
      <c r="A65" s="30">
        <v>60</v>
      </c>
      <c r="B65" s="32" t="s">
        <v>101</v>
      </c>
      <c r="C65" s="32"/>
      <c r="D65" s="229" t="s">
        <v>102</v>
      </c>
      <c r="E65" s="230"/>
      <c r="F65" s="231"/>
      <c r="G65" s="39"/>
      <c r="H65" s="39"/>
      <c r="I65" s="41">
        <v>-190</v>
      </c>
      <c r="J65" s="36">
        <f t="shared" si="0"/>
        <v>277390.18999999994</v>
      </c>
    </row>
    <row r="66" spans="1:10" ht="18" customHeight="1">
      <c r="A66" s="30">
        <v>61</v>
      </c>
      <c r="B66" s="32" t="s">
        <v>103</v>
      </c>
      <c r="C66" s="37" t="s">
        <v>104</v>
      </c>
      <c r="D66" s="45"/>
      <c r="E66" s="32" t="s">
        <v>23</v>
      </c>
      <c r="F66" s="32"/>
      <c r="G66" s="45">
        <v>200</v>
      </c>
      <c r="H66" s="39"/>
      <c r="I66" s="39"/>
      <c r="J66" s="36">
        <f t="shared" si="0"/>
        <v>277590.18999999994</v>
      </c>
    </row>
    <row r="67" spans="1:10" ht="18" customHeight="1">
      <c r="A67" s="30">
        <v>62</v>
      </c>
      <c r="B67" s="32" t="s">
        <v>105</v>
      </c>
      <c r="C67" s="37" t="s">
        <v>106</v>
      </c>
      <c r="D67" s="37" t="s">
        <v>39</v>
      </c>
      <c r="E67" s="32" t="s">
        <v>23</v>
      </c>
      <c r="F67" s="32"/>
      <c r="G67" s="45">
        <v>3800</v>
      </c>
      <c r="H67" s="39"/>
      <c r="I67" s="39"/>
      <c r="J67" s="36">
        <f t="shared" si="0"/>
        <v>281390.18999999994</v>
      </c>
    </row>
    <row r="68" spans="1:10" ht="18" customHeight="1">
      <c r="A68" s="30">
        <v>63</v>
      </c>
      <c r="B68" s="32" t="s">
        <v>105</v>
      </c>
      <c r="C68" s="37" t="s">
        <v>107</v>
      </c>
      <c r="D68" s="37" t="s">
        <v>45</v>
      </c>
      <c r="E68" s="32" t="s">
        <v>23</v>
      </c>
      <c r="F68" s="32"/>
      <c r="G68" s="45">
        <v>438</v>
      </c>
      <c r="H68" s="39"/>
      <c r="I68" s="39"/>
      <c r="J68" s="36">
        <f t="shared" si="0"/>
        <v>281828.18999999994</v>
      </c>
    </row>
    <row r="69" spans="1:10" ht="18" customHeight="1">
      <c r="A69" s="30">
        <v>64</v>
      </c>
      <c r="B69" s="32" t="s">
        <v>105</v>
      </c>
      <c r="C69" s="32"/>
      <c r="D69" s="229" t="s">
        <v>108</v>
      </c>
      <c r="E69" s="230"/>
      <c r="F69" s="231"/>
      <c r="G69" s="39"/>
      <c r="H69" s="39"/>
      <c r="I69" s="41">
        <v>-23652</v>
      </c>
      <c r="J69" s="36">
        <f t="shared" si="0"/>
        <v>258176.18999999994</v>
      </c>
    </row>
    <row r="70" spans="1:10" ht="18" customHeight="1">
      <c r="A70" s="30">
        <v>65</v>
      </c>
      <c r="B70" s="32" t="s">
        <v>105</v>
      </c>
      <c r="C70" s="32"/>
      <c r="D70" s="229" t="s">
        <v>109</v>
      </c>
      <c r="E70" s="230"/>
      <c r="F70" s="231"/>
      <c r="G70" s="39"/>
      <c r="H70" s="39"/>
      <c r="I70" s="41">
        <v>-351</v>
      </c>
      <c r="J70" s="36">
        <f t="shared" si="0"/>
        <v>257825.18999999994</v>
      </c>
    </row>
    <row r="71" spans="1:10" ht="18" customHeight="1">
      <c r="A71" s="30">
        <v>66</v>
      </c>
      <c r="B71" s="32" t="s">
        <v>105</v>
      </c>
      <c r="C71" s="32"/>
      <c r="D71" s="229" t="s">
        <v>110</v>
      </c>
      <c r="E71" s="230"/>
      <c r="F71" s="231"/>
      <c r="G71" s="39"/>
      <c r="H71" s="39"/>
      <c r="I71" s="41">
        <v>-17500</v>
      </c>
      <c r="J71" s="36">
        <f t="shared" si="0"/>
        <v>240325.18999999994</v>
      </c>
    </row>
    <row r="72" spans="1:10" ht="18" customHeight="1">
      <c r="A72" s="30">
        <v>67</v>
      </c>
      <c r="B72" s="32" t="s">
        <v>111</v>
      </c>
      <c r="C72" s="37" t="s">
        <v>112</v>
      </c>
      <c r="D72" s="37" t="s">
        <v>39</v>
      </c>
      <c r="E72" s="32"/>
      <c r="F72" s="32"/>
      <c r="G72" s="45">
        <v>200</v>
      </c>
      <c r="H72" s="39"/>
      <c r="I72" s="39"/>
      <c r="J72" s="36">
        <f t="shared" ref="J72:J138" si="1">J71+G72+H72+I72</f>
        <v>240525.18999999994</v>
      </c>
    </row>
    <row r="73" spans="1:10" ht="18" customHeight="1">
      <c r="A73" s="30">
        <v>68</v>
      </c>
      <c r="B73" s="32" t="s">
        <v>113</v>
      </c>
      <c r="C73" s="37" t="s">
        <v>114</v>
      </c>
      <c r="D73" s="37"/>
      <c r="E73" s="32"/>
      <c r="F73" s="32"/>
      <c r="G73" s="45">
        <v>288</v>
      </c>
      <c r="H73" s="39"/>
      <c r="I73" s="39"/>
      <c r="J73" s="36">
        <f t="shared" si="1"/>
        <v>240813.18999999994</v>
      </c>
    </row>
    <row r="74" spans="1:10" ht="18" customHeight="1">
      <c r="A74" s="30">
        <v>69</v>
      </c>
      <c r="B74" s="32" t="s">
        <v>113</v>
      </c>
      <c r="C74" s="37" t="s">
        <v>115</v>
      </c>
      <c r="D74" s="37" t="s">
        <v>82</v>
      </c>
      <c r="E74" s="32"/>
      <c r="F74" s="32"/>
      <c r="G74" s="45">
        <v>500</v>
      </c>
      <c r="H74" s="39"/>
      <c r="I74" s="39"/>
      <c r="J74" s="36">
        <f t="shared" si="1"/>
        <v>241313.18999999994</v>
      </c>
    </row>
    <row r="75" spans="1:10" ht="18" customHeight="1">
      <c r="A75" s="30">
        <v>70</v>
      </c>
      <c r="B75" s="32" t="s">
        <v>113</v>
      </c>
      <c r="C75" s="37" t="s">
        <v>116</v>
      </c>
      <c r="D75" s="37" t="s">
        <v>29</v>
      </c>
      <c r="E75" s="32"/>
      <c r="F75" s="32"/>
      <c r="G75" s="45">
        <v>500</v>
      </c>
      <c r="H75" s="39"/>
      <c r="I75" s="39"/>
      <c r="J75" s="36">
        <f t="shared" si="1"/>
        <v>241813.18999999994</v>
      </c>
    </row>
    <row r="76" spans="1:10" ht="18" customHeight="1">
      <c r="A76" s="30">
        <v>71</v>
      </c>
      <c r="B76" s="32" t="s">
        <v>306</v>
      </c>
      <c r="C76" s="37" t="s">
        <v>117</v>
      </c>
      <c r="D76" s="52"/>
      <c r="E76" s="32"/>
      <c r="F76" s="32"/>
      <c r="G76" s="45">
        <v>280</v>
      </c>
      <c r="H76" s="39"/>
      <c r="I76" s="39"/>
      <c r="J76" s="36">
        <f t="shared" si="1"/>
        <v>242093.18999999994</v>
      </c>
    </row>
    <row r="77" spans="1:10" ht="18" customHeight="1">
      <c r="A77" s="30">
        <v>72</v>
      </c>
      <c r="B77" s="32" t="s">
        <v>307</v>
      </c>
      <c r="C77" s="32"/>
      <c r="D77" s="229" t="s">
        <v>118</v>
      </c>
      <c r="E77" s="230"/>
      <c r="F77" s="231"/>
      <c r="G77" s="39"/>
      <c r="H77" s="39"/>
      <c r="I77" s="41">
        <v>-2</v>
      </c>
      <c r="J77" s="36">
        <f t="shared" si="1"/>
        <v>242091.18999999994</v>
      </c>
    </row>
    <row r="78" spans="1:10" ht="18" customHeight="1">
      <c r="A78" s="30">
        <v>73</v>
      </c>
      <c r="B78" s="32" t="s">
        <v>307</v>
      </c>
      <c r="C78" s="37" t="s">
        <v>119</v>
      </c>
      <c r="D78" s="32"/>
      <c r="E78" s="32" t="s">
        <v>23</v>
      </c>
      <c r="F78" s="32"/>
      <c r="G78" s="45">
        <v>500</v>
      </c>
      <c r="H78" s="39"/>
      <c r="I78" s="39"/>
      <c r="J78" s="36">
        <f t="shared" si="1"/>
        <v>242591.18999999994</v>
      </c>
    </row>
    <row r="79" spans="1:10" ht="18" customHeight="1">
      <c r="A79" s="30">
        <v>74</v>
      </c>
      <c r="B79" s="32" t="s">
        <v>308</v>
      </c>
      <c r="C79" s="37" t="s">
        <v>120</v>
      </c>
      <c r="D79" s="32"/>
      <c r="E79" s="32" t="s">
        <v>23</v>
      </c>
      <c r="F79" s="32"/>
      <c r="G79" s="45">
        <v>38</v>
      </c>
      <c r="H79" s="39"/>
      <c r="I79" s="39"/>
      <c r="J79" s="36">
        <f t="shared" si="1"/>
        <v>242629.18999999994</v>
      </c>
    </row>
    <row r="80" spans="1:10" ht="18" customHeight="1">
      <c r="A80" s="30">
        <v>75</v>
      </c>
      <c r="B80" s="32" t="s">
        <v>308</v>
      </c>
      <c r="C80" s="37" t="s">
        <v>121</v>
      </c>
      <c r="D80" s="32"/>
      <c r="E80" s="32" t="s">
        <v>23</v>
      </c>
      <c r="F80" s="32"/>
      <c r="G80" s="45">
        <v>88</v>
      </c>
      <c r="H80" s="39"/>
      <c r="I80" s="39"/>
      <c r="J80" s="36">
        <f t="shared" si="1"/>
        <v>242717.18999999994</v>
      </c>
    </row>
    <row r="81" spans="1:10" ht="18" customHeight="1">
      <c r="A81" s="30">
        <v>76</v>
      </c>
      <c r="B81" s="32" t="s">
        <v>308</v>
      </c>
      <c r="C81" s="37" t="s">
        <v>122</v>
      </c>
      <c r="D81" s="32"/>
      <c r="E81" s="32" t="s">
        <v>23</v>
      </c>
      <c r="F81" s="32"/>
      <c r="G81" s="45">
        <v>50</v>
      </c>
      <c r="H81" s="39"/>
      <c r="I81" s="39"/>
      <c r="J81" s="36">
        <f t="shared" si="1"/>
        <v>242767.18999999994</v>
      </c>
    </row>
    <row r="82" spans="1:10" ht="18" customHeight="1">
      <c r="A82" s="30">
        <v>77</v>
      </c>
      <c r="B82" s="32" t="s">
        <v>308</v>
      </c>
      <c r="C82" s="37" t="s">
        <v>123</v>
      </c>
      <c r="D82" s="32"/>
      <c r="E82" s="32" t="s">
        <v>23</v>
      </c>
      <c r="F82" s="32"/>
      <c r="G82" s="45">
        <v>276</v>
      </c>
      <c r="H82" s="39"/>
      <c r="I82" s="39"/>
      <c r="J82" s="36">
        <f t="shared" si="1"/>
        <v>243043.18999999994</v>
      </c>
    </row>
    <row r="83" spans="1:10" ht="18" customHeight="1">
      <c r="A83" s="30">
        <v>78</v>
      </c>
      <c r="B83" s="32" t="s">
        <v>308</v>
      </c>
      <c r="C83" s="32"/>
      <c r="D83" s="226" t="s">
        <v>9</v>
      </c>
      <c r="E83" s="227"/>
      <c r="F83" s="228"/>
      <c r="G83" s="39"/>
      <c r="H83" s="39">
        <v>2525</v>
      </c>
      <c r="I83" s="39"/>
      <c r="J83" s="36">
        <f t="shared" si="1"/>
        <v>245568.18999999994</v>
      </c>
    </row>
    <row r="84" spans="1:10" ht="18" customHeight="1">
      <c r="A84" s="30">
        <v>79</v>
      </c>
      <c r="B84" s="32" t="s">
        <v>309</v>
      </c>
      <c r="C84" s="37" t="s">
        <v>124</v>
      </c>
      <c r="D84" s="37" t="s">
        <v>39</v>
      </c>
      <c r="E84" s="32" t="s">
        <v>23</v>
      </c>
      <c r="F84" s="32"/>
      <c r="G84" s="45">
        <v>388</v>
      </c>
      <c r="H84" s="39"/>
      <c r="I84" s="39"/>
      <c r="J84" s="36">
        <f t="shared" si="1"/>
        <v>245956.18999999994</v>
      </c>
    </row>
    <row r="85" spans="1:10" ht="18" customHeight="1">
      <c r="A85" s="30">
        <v>80</v>
      </c>
      <c r="B85" s="32" t="s">
        <v>310</v>
      </c>
      <c r="C85" s="37" t="s">
        <v>125</v>
      </c>
      <c r="D85" s="37" t="s">
        <v>69</v>
      </c>
      <c r="E85" s="32" t="s">
        <v>23</v>
      </c>
      <c r="F85" s="32"/>
      <c r="G85" s="45">
        <v>1168</v>
      </c>
      <c r="H85" s="39"/>
      <c r="I85" s="39"/>
      <c r="J85" s="36">
        <f t="shared" si="1"/>
        <v>247124.18999999994</v>
      </c>
    </row>
    <row r="86" spans="1:10" ht="18" customHeight="1">
      <c r="A86" s="30">
        <v>81</v>
      </c>
      <c r="B86" s="32" t="s">
        <v>310</v>
      </c>
      <c r="C86" s="37" t="s">
        <v>126</v>
      </c>
      <c r="D86" s="37" t="s">
        <v>79</v>
      </c>
      <c r="E86" s="32" t="s">
        <v>23</v>
      </c>
      <c r="F86" s="32"/>
      <c r="G86" s="45">
        <v>108</v>
      </c>
      <c r="H86" s="39"/>
      <c r="I86" s="39"/>
      <c r="J86" s="36">
        <f t="shared" si="1"/>
        <v>247232.18999999994</v>
      </c>
    </row>
    <row r="87" spans="1:10" ht="18" customHeight="1">
      <c r="A87" s="30">
        <v>82</v>
      </c>
      <c r="B87" s="32" t="s">
        <v>310</v>
      </c>
      <c r="C87" s="37" t="s">
        <v>127</v>
      </c>
      <c r="D87" s="37" t="s">
        <v>33</v>
      </c>
      <c r="E87" s="32" t="s">
        <v>23</v>
      </c>
      <c r="F87" s="32"/>
      <c r="G87" s="45">
        <v>1000</v>
      </c>
      <c r="H87" s="39"/>
      <c r="I87" s="39"/>
      <c r="J87" s="36">
        <f t="shared" si="1"/>
        <v>248232.18999999994</v>
      </c>
    </row>
    <row r="88" spans="1:10" ht="18" customHeight="1">
      <c r="A88" s="30">
        <v>83</v>
      </c>
      <c r="B88" s="32" t="s">
        <v>310</v>
      </c>
      <c r="C88" s="37" t="s">
        <v>128</v>
      </c>
      <c r="D88" s="37"/>
      <c r="E88" s="32" t="s">
        <v>23</v>
      </c>
      <c r="F88" s="32"/>
      <c r="G88" s="45">
        <v>3800</v>
      </c>
      <c r="H88" s="39"/>
      <c r="I88" s="39"/>
      <c r="J88" s="36">
        <f t="shared" si="1"/>
        <v>252032.18999999994</v>
      </c>
    </row>
    <row r="89" spans="1:10" ht="18" customHeight="1">
      <c r="A89" s="30">
        <v>84</v>
      </c>
      <c r="B89" s="32" t="s">
        <v>310</v>
      </c>
      <c r="C89" s="53" t="s">
        <v>129</v>
      </c>
      <c r="D89" s="53" t="s">
        <v>39</v>
      </c>
      <c r="E89" s="32" t="s">
        <v>23</v>
      </c>
      <c r="F89" s="32"/>
      <c r="G89" s="50">
        <v>405.99</v>
      </c>
      <c r="H89" s="39"/>
      <c r="I89" s="39"/>
      <c r="J89" s="36">
        <f t="shared" si="1"/>
        <v>252438.17999999993</v>
      </c>
    </row>
    <row r="90" spans="1:10" ht="18" customHeight="1">
      <c r="A90" s="30">
        <v>85</v>
      </c>
      <c r="B90" s="32" t="s">
        <v>310</v>
      </c>
      <c r="C90" s="53" t="s">
        <v>130</v>
      </c>
      <c r="D90" s="53" t="s">
        <v>131</v>
      </c>
      <c r="E90" s="32" t="s">
        <v>23</v>
      </c>
      <c r="F90" s="32"/>
      <c r="G90" s="50">
        <v>200</v>
      </c>
      <c r="H90" s="39"/>
      <c r="I90" s="39"/>
      <c r="J90" s="36">
        <f t="shared" si="1"/>
        <v>252638.17999999993</v>
      </c>
    </row>
    <row r="91" spans="1:10" ht="18" customHeight="1">
      <c r="A91" s="30">
        <v>86</v>
      </c>
      <c r="B91" s="32" t="s">
        <v>310</v>
      </c>
      <c r="C91" s="32"/>
      <c r="D91" s="229" t="s">
        <v>98</v>
      </c>
      <c r="E91" s="230"/>
      <c r="F91" s="231"/>
      <c r="G91" s="39"/>
      <c r="H91" s="39"/>
      <c r="I91" s="41">
        <v>-8</v>
      </c>
      <c r="J91" s="36">
        <f t="shared" si="1"/>
        <v>252630.17999999993</v>
      </c>
    </row>
    <row r="92" spans="1:10" ht="18" customHeight="1">
      <c r="A92" s="30">
        <v>87</v>
      </c>
      <c r="B92" s="32" t="s">
        <v>311</v>
      </c>
      <c r="C92" s="32"/>
      <c r="D92" s="226" t="s">
        <v>9</v>
      </c>
      <c r="E92" s="227"/>
      <c r="F92" s="228"/>
      <c r="G92" s="39"/>
      <c r="H92" s="39">
        <v>2413</v>
      </c>
      <c r="I92" s="39"/>
      <c r="J92" s="36">
        <f t="shared" si="1"/>
        <v>255043.17999999993</v>
      </c>
    </row>
    <row r="93" spans="1:10" ht="18" customHeight="1">
      <c r="A93" s="30">
        <v>88</v>
      </c>
      <c r="B93" s="32" t="s">
        <v>132</v>
      </c>
      <c r="C93" s="32"/>
      <c r="D93" s="226" t="s">
        <v>133</v>
      </c>
      <c r="E93" s="227"/>
      <c r="F93" s="228"/>
      <c r="G93" s="67">
        <v>92149.45</v>
      </c>
      <c r="H93" s="39"/>
      <c r="I93" s="39"/>
      <c r="J93" s="36">
        <f t="shared" si="1"/>
        <v>347192.62999999995</v>
      </c>
    </row>
    <row r="94" spans="1:10" ht="18" customHeight="1">
      <c r="A94" s="30">
        <v>89</v>
      </c>
      <c r="B94" s="32" t="s">
        <v>132</v>
      </c>
      <c r="C94" s="32"/>
      <c r="D94" s="223" t="s">
        <v>134</v>
      </c>
      <c r="E94" s="224"/>
      <c r="F94" s="225"/>
      <c r="G94" s="39"/>
      <c r="H94" s="39"/>
      <c r="I94" s="41">
        <v>-42149.45</v>
      </c>
      <c r="J94" s="36">
        <f t="shared" si="1"/>
        <v>305043.17999999993</v>
      </c>
    </row>
    <row r="95" spans="1:10" ht="18" customHeight="1">
      <c r="A95" s="30">
        <v>90</v>
      </c>
      <c r="B95" s="32" t="s">
        <v>312</v>
      </c>
      <c r="C95" s="32"/>
      <c r="D95" s="226" t="s">
        <v>9</v>
      </c>
      <c r="E95" s="227"/>
      <c r="F95" s="228"/>
      <c r="G95" s="39"/>
      <c r="H95" s="39">
        <v>2343</v>
      </c>
      <c r="I95" s="39"/>
      <c r="J95" s="36">
        <f t="shared" si="1"/>
        <v>307386.17999999993</v>
      </c>
    </row>
    <row r="96" spans="1:10" ht="18" customHeight="1">
      <c r="A96" s="30">
        <v>91</v>
      </c>
      <c r="B96" s="32" t="s">
        <v>135</v>
      </c>
      <c r="C96" s="53"/>
      <c r="D96" s="223" t="s">
        <v>136</v>
      </c>
      <c r="E96" s="224"/>
      <c r="F96" s="225"/>
      <c r="G96" s="39"/>
      <c r="H96" s="39"/>
      <c r="I96" s="41">
        <v>-10000</v>
      </c>
      <c r="J96" s="36">
        <f t="shared" si="1"/>
        <v>297386.17999999993</v>
      </c>
    </row>
    <row r="97" spans="1:10" ht="18" customHeight="1">
      <c r="A97" s="30">
        <v>92</v>
      </c>
      <c r="B97" s="32" t="s">
        <v>313</v>
      </c>
      <c r="C97" s="53" t="s">
        <v>137</v>
      </c>
      <c r="D97" s="53" t="s">
        <v>27</v>
      </c>
      <c r="E97" s="32" t="s">
        <v>23</v>
      </c>
      <c r="F97" s="32"/>
      <c r="G97" s="39">
        <v>200</v>
      </c>
      <c r="H97" s="39"/>
      <c r="I97" s="39"/>
      <c r="J97" s="36">
        <f t="shared" si="1"/>
        <v>297586.17999999993</v>
      </c>
    </row>
    <row r="98" spans="1:10" ht="18" customHeight="1">
      <c r="A98" s="30">
        <v>93</v>
      </c>
      <c r="B98" s="32" t="s">
        <v>138</v>
      </c>
      <c r="C98" s="43"/>
      <c r="D98" s="53"/>
      <c r="E98" s="54" t="s">
        <v>139</v>
      </c>
      <c r="F98" s="55"/>
      <c r="G98" s="39"/>
      <c r="H98" s="39"/>
      <c r="I98" s="41">
        <v>-3500</v>
      </c>
      <c r="J98" s="36">
        <f t="shared" si="1"/>
        <v>294086.17999999993</v>
      </c>
    </row>
    <row r="99" spans="1:10" ht="18" customHeight="1">
      <c r="A99" s="30">
        <v>94</v>
      </c>
      <c r="B99" s="32" t="s">
        <v>314</v>
      </c>
      <c r="C99" s="53" t="s">
        <v>140</v>
      </c>
      <c r="D99" s="53" t="s">
        <v>45</v>
      </c>
      <c r="E99" s="32"/>
      <c r="F99" s="32"/>
      <c r="G99" s="39">
        <v>168</v>
      </c>
      <c r="H99" s="39"/>
      <c r="I99" s="39"/>
      <c r="J99" s="36">
        <f t="shared" si="1"/>
        <v>294254.17999999993</v>
      </c>
    </row>
    <row r="100" spans="1:10" ht="18" customHeight="1">
      <c r="A100" s="30">
        <v>95</v>
      </c>
      <c r="B100" s="32" t="s">
        <v>315</v>
      </c>
      <c r="C100" s="32"/>
      <c r="D100" s="226" t="s">
        <v>9</v>
      </c>
      <c r="E100" s="227"/>
      <c r="F100" s="228"/>
      <c r="G100" s="39"/>
      <c r="H100" s="39">
        <v>2385</v>
      </c>
      <c r="I100" s="39"/>
      <c r="J100" s="36">
        <f t="shared" si="1"/>
        <v>296639.17999999993</v>
      </c>
    </row>
    <row r="101" spans="1:10" ht="18" customHeight="1">
      <c r="A101" s="30">
        <v>96</v>
      </c>
      <c r="B101" s="32" t="s">
        <v>316</v>
      </c>
      <c r="C101" s="32"/>
      <c r="D101" s="226" t="s">
        <v>9</v>
      </c>
      <c r="E101" s="227"/>
      <c r="F101" s="228"/>
      <c r="G101" s="39"/>
      <c r="H101" s="39">
        <v>346</v>
      </c>
      <c r="I101" s="39"/>
      <c r="J101" s="36">
        <f t="shared" si="1"/>
        <v>296985.17999999993</v>
      </c>
    </row>
    <row r="102" spans="1:10" ht="18" customHeight="1">
      <c r="A102" s="30">
        <v>97</v>
      </c>
      <c r="B102" s="32" t="s">
        <v>316</v>
      </c>
      <c r="C102" s="37" t="s">
        <v>141</v>
      </c>
      <c r="D102" s="56"/>
      <c r="E102" s="56" t="s">
        <v>434</v>
      </c>
      <c r="F102" s="56"/>
      <c r="G102" s="39">
        <v>200</v>
      </c>
      <c r="H102" s="39"/>
      <c r="I102" s="39"/>
      <c r="J102" s="36">
        <f t="shared" si="1"/>
        <v>297185.17999999993</v>
      </c>
    </row>
    <row r="103" spans="1:10" ht="18" customHeight="1">
      <c r="A103" s="30">
        <v>98</v>
      </c>
      <c r="B103" s="32" t="s">
        <v>142</v>
      </c>
      <c r="C103" s="53" t="s">
        <v>143</v>
      </c>
      <c r="D103" s="56"/>
      <c r="E103" s="56" t="s">
        <v>434</v>
      </c>
      <c r="F103" s="56"/>
      <c r="G103" s="39">
        <v>200</v>
      </c>
      <c r="H103" s="39"/>
      <c r="I103" s="39"/>
      <c r="J103" s="36">
        <f t="shared" si="1"/>
        <v>297385.17999999993</v>
      </c>
    </row>
    <row r="104" spans="1:10" ht="18" customHeight="1">
      <c r="A104" s="30">
        <v>99</v>
      </c>
      <c r="B104" s="129" t="s">
        <v>568</v>
      </c>
      <c r="C104" s="53"/>
      <c r="D104" s="237" t="s">
        <v>569</v>
      </c>
      <c r="E104" s="238"/>
      <c r="F104" s="239"/>
      <c r="G104" s="39"/>
      <c r="H104" s="39"/>
      <c r="I104" s="41">
        <v>-20</v>
      </c>
      <c r="J104" s="36">
        <f t="shared" si="1"/>
        <v>297365.17999999993</v>
      </c>
    </row>
    <row r="105" spans="1:10" ht="18" customHeight="1">
      <c r="A105" s="30">
        <v>100</v>
      </c>
      <c r="B105" s="32" t="s">
        <v>144</v>
      </c>
      <c r="C105" s="32"/>
      <c r="D105" s="226" t="s">
        <v>9</v>
      </c>
      <c r="E105" s="227"/>
      <c r="F105" s="228"/>
      <c r="G105" s="39"/>
      <c r="H105" s="39">
        <v>2002</v>
      </c>
      <c r="I105" s="39"/>
      <c r="J105" s="36">
        <f t="shared" si="1"/>
        <v>299367.17999999993</v>
      </c>
    </row>
    <row r="106" spans="1:10" ht="18" customHeight="1">
      <c r="A106" s="30">
        <v>101</v>
      </c>
      <c r="B106" s="32" t="s">
        <v>317</v>
      </c>
      <c r="C106" s="32"/>
      <c r="D106" s="229" t="s">
        <v>118</v>
      </c>
      <c r="E106" s="230"/>
      <c r="F106" s="231"/>
      <c r="G106" s="39"/>
      <c r="H106" s="39"/>
      <c r="I106" s="41">
        <v>-2</v>
      </c>
      <c r="J106" s="36">
        <f t="shared" si="1"/>
        <v>299365.17999999993</v>
      </c>
    </row>
    <row r="107" spans="1:10" ht="18" customHeight="1">
      <c r="A107" s="30">
        <v>102</v>
      </c>
      <c r="B107" s="32" t="s">
        <v>317</v>
      </c>
      <c r="C107" s="32"/>
      <c r="D107" s="229" t="s">
        <v>145</v>
      </c>
      <c r="E107" s="230"/>
      <c r="F107" s="231"/>
      <c r="G107" s="39"/>
      <c r="H107" s="39"/>
      <c r="I107" s="41">
        <v>-28</v>
      </c>
      <c r="J107" s="36">
        <f t="shared" si="1"/>
        <v>299337.17999999993</v>
      </c>
    </row>
    <row r="108" spans="1:10" ht="18" customHeight="1">
      <c r="A108" s="30">
        <v>103</v>
      </c>
      <c r="B108" s="32" t="s">
        <v>318</v>
      </c>
      <c r="C108" s="53" t="s">
        <v>146</v>
      </c>
      <c r="D108" s="32"/>
      <c r="E108" s="32"/>
      <c r="F108" s="32"/>
      <c r="G108" s="39">
        <v>200</v>
      </c>
      <c r="H108" s="39"/>
      <c r="I108" s="39"/>
      <c r="J108" s="36">
        <f t="shared" si="1"/>
        <v>299537.17999999993</v>
      </c>
    </row>
    <row r="109" spans="1:10" ht="18" customHeight="1">
      <c r="A109" s="30">
        <v>104</v>
      </c>
      <c r="B109" s="32" t="s">
        <v>147</v>
      </c>
      <c r="C109" s="53"/>
      <c r="D109" s="226" t="s">
        <v>148</v>
      </c>
      <c r="E109" s="227"/>
      <c r="F109" s="228"/>
      <c r="G109" s="38">
        <v>67330.7</v>
      </c>
      <c r="H109" s="39"/>
      <c r="I109" s="39"/>
      <c r="J109" s="36">
        <f t="shared" si="1"/>
        <v>366867.87999999995</v>
      </c>
    </row>
    <row r="110" spans="1:10" ht="18" customHeight="1">
      <c r="A110" s="30">
        <v>105</v>
      </c>
      <c r="B110" s="32" t="s">
        <v>147</v>
      </c>
      <c r="C110" s="53"/>
      <c r="D110" s="53"/>
      <c r="E110" s="54" t="s">
        <v>149</v>
      </c>
      <c r="F110" s="55"/>
      <c r="G110" s="39"/>
      <c r="H110" s="39"/>
      <c r="I110" s="42">
        <v>-10477.07</v>
      </c>
      <c r="J110" s="36">
        <f t="shared" si="1"/>
        <v>356390.80999999994</v>
      </c>
    </row>
    <row r="111" spans="1:10" ht="18" customHeight="1">
      <c r="A111" s="30">
        <v>106</v>
      </c>
      <c r="B111" s="32" t="s">
        <v>319</v>
      </c>
      <c r="C111" s="53" t="s">
        <v>150</v>
      </c>
      <c r="D111" s="32" t="s">
        <v>151</v>
      </c>
      <c r="E111" s="32" t="s">
        <v>434</v>
      </c>
      <c r="F111" s="32"/>
      <c r="G111" s="39">
        <v>100</v>
      </c>
      <c r="H111" s="39"/>
      <c r="I111" s="39"/>
      <c r="J111" s="36">
        <f t="shared" si="1"/>
        <v>356490.80999999994</v>
      </c>
    </row>
    <row r="112" spans="1:10" ht="18" customHeight="1">
      <c r="A112" s="30">
        <v>107</v>
      </c>
      <c r="B112" s="32" t="s">
        <v>320</v>
      </c>
      <c r="C112" s="53" t="s">
        <v>152</v>
      </c>
      <c r="D112" s="53" t="s">
        <v>153</v>
      </c>
      <c r="E112" s="32" t="s">
        <v>434</v>
      </c>
      <c r="F112" s="32"/>
      <c r="G112" s="39">
        <v>500</v>
      </c>
      <c r="H112" s="39"/>
      <c r="I112" s="39"/>
      <c r="J112" s="36">
        <f t="shared" si="1"/>
        <v>356990.80999999994</v>
      </c>
    </row>
    <row r="113" spans="1:10" ht="18" customHeight="1">
      <c r="A113" s="30">
        <v>108</v>
      </c>
      <c r="B113" s="32" t="s">
        <v>321</v>
      </c>
      <c r="C113" s="32"/>
      <c r="D113" s="40"/>
      <c r="E113" s="57" t="s">
        <v>154</v>
      </c>
      <c r="F113" s="58"/>
      <c r="G113" s="39"/>
      <c r="H113" s="39"/>
      <c r="I113" s="41">
        <v>-56.85</v>
      </c>
      <c r="J113" s="36">
        <f t="shared" si="1"/>
        <v>356933.95999999996</v>
      </c>
    </row>
    <row r="114" spans="1:10" ht="18" customHeight="1">
      <c r="A114" s="30">
        <v>109</v>
      </c>
      <c r="B114" s="32" t="s">
        <v>322</v>
      </c>
      <c r="C114" s="32"/>
      <c r="D114" s="226" t="s">
        <v>9</v>
      </c>
      <c r="E114" s="227"/>
      <c r="F114" s="228"/>
      <c r="G114" s="39"/>
      <c r="H114" s="39">
        <v>1520</v>
      </c>
      <c r="I114" s="39"/>
      <c r="J114" s="36">
        <f t="shared" si="1"/>
        <v>358453.95999999996</v>
      </c>
    </row>
    <row r="115" spans="1:10" ht="18" customHeight="1">
      <c r="A115" s="30">
        <v>110</v>
      </c>
      <c r="B115" s="129" t="s">
        <v>570</v>
      </c>
      <c r="C115" s="32"/>
      <c r="D115" s="226" t="s">
        <v>571</v>
      </c>
      <c r="E115" s="227"/>
      <c r="F115" s="228"/>
      <c r="G115" s="39">
        <v>12.3</v>
      </c>
      <c r="H115" s="39"/>
      <c r="I115" s="39"/>
      <c r="J115" s="36">
        <f t="shared" si="1"/>
        <v>358466.25999999995</v>
      </c>
    </row>
    <row r="116" spans="1:10" ht="18" customHeight="1">
      <c r="A116" s="30">
        <v>111</v>
      </c>
      <c r="B116" s="32" t="s">
        <v>323</v>
      </c>
      <c r="C116" s="53" t="s">
        <v>155</v>
      </c>
      <c r="D116" s="53" t="s">
        <v>31</v>
      </c>
      <c r="E116" s="32" t="s">
        <v>23</v>
      </c>
      <c r="F116" s="32"/>
      <c r="G116" s="39">
        <v>200</v>
      </c>
      <c r="H116" s="39"/>
      <c r="I116" s="39"/>
      <c r="J116" s="36">
        <f t="shared" si="1"/>
        <v>358666.25999999995</v>
      </c>
    </row>
    <row r="117" spans="1:10" ht="18" customHeight="1">
      <c r="A117" s="30">
        <v>112</v>
      </c>
      <c r="B117" s="32" t="s">
        <v>323</v>
      </c>
      <c r="C117" s="32"/>
      <c r="D117" s="229" t="s">
        <v>98</v>
      </c>
      <c r="E117" s="230"/>
      <c r="F117" s="231"/>
      <c r="G117" s="39"/>
      <c r="H117" s="39"/>
      <c r="I117" s="41">
        <v>-12</v>
      </c>
      <c r="J117" s="36">
        <f t="shared" si="1"/>
        <v>358654.25999999995</v>
      </c>
    </row>
    <row r="118" spans="1:10" ht="18" customHeight="1">
      <c r="A118" s="30">
        <v>113</v>
      </c>
      <c r="B118" s="32" t="s">
        <v>324</v>
      </c>
      <c r="C118" s="53" t="s">
        <v>156</v>
      </c>
      <c r="D118" s="53" t="s">
        <v>88</v>
      </c>
      <c r="E118" s="32" t="s">
        <v>434</v>
      </c>
      <c r="F118" s="32"/>
      <c r="G118" s="50">
        <v>600</v>
      </c>
      <c r="H118" s="39"/>
      <c r="I118" s="39"/>
      <c r="J118" s="36">
        <f t="shared" si="1"/>
        <v>359254.25999999995</v>
      </c>
    </row>
    <row r="119" spans="1:10" ht="18" customHeight="1">
      <c r="A119" s="30">
        <v>114</v>
      </c>
      <c r="B119" s="32" t="s">
        <v>325</v>
      </c>
      <c r="C119" s="53" t="s">
        <v>157</v>
      </c>
      <c r="D119" s="53" t="s">
        <v>69</v>
      </c>
      <c r="E119" s="32" t="s">
        <v>434</v>
      </c>
      <c r="F119" s="32"/>
      <c r="G119" s="50">
        <v>600</v>
      </c>
      <c r="H119" s="39"/>
      <c r="I119" s="39"/>
      <c r="J119" s="36">
        <f t="shared" si="1"/>
        <v>359854.25999999995</v>
      </c>
    </row>
    <row r="120" spans="1:10" ht="18" customHeight="1">
      <c r="A120" s="30">
        <v>115</v>
      </c>
      <c r="B120" s="32" t="s">
        <v>158</v>
      </c>
      <c r="C120" s="59" t="s">
        <v>159</v>
      </c>
      <c r="D120" s="53" t="s">
        <v>22</v>
      </c>
      <c r="E120" s="32" t="s">
        <v>434</v>
      </c>
      <c r="F120" s="32"/>
      <c r="G120" s="50">
        <v>200</v>
      </c>
      <c r="H120" s="39"/>
      <c r="I120" s="39"/>
      <c r="J120" s="36">
        <f t="shared" si="1"/>
        <v>360054.25999999995</v>
      </c>
    </row>
    <row r="121" spans="1:10" ht="18" customHeight="1">
      <c r="A121" s="30">
        <v>116</v>
      </c>
      <c r="B121" s="32" t="s">
        <v>158</v>
      </c>
      <c r="C121" s="53" t="s">
        <v>160</v>
      </c>
      <c r="D121" s="53" t="s">
        <v>43</v>
      </c>
      <c r="E121" s="32" t="s">
        <v>434</v>
      </c>
      <c r="F121" s="32"/>
      <c r="G121" s="50">
        <v>459.56</v>
      </c>
      <c r="H121" s="39"/>
      <c r="I121" s="39"/>
      <c r="J121" s="36">
        <f t="shared" si="1"/>
        <v>360513.81999999995</v>
      </c>
    </row>
    <row r="122" spans="1:10" ht="18" customHeight="1">
      <c r="A122" s="30">
        <v>117</v>
      </c>
      <c r="B122" s="32" t="s">
        <v>161</v>
      </c>
      <c r="C122" s="32"/>
      <c r="D122" s="226" t="s">
        <v>9</v>
      </c>
      <c r="E122" s="227"/>
      <c r="F122" s="228"/>
      <c r="G122" s="39"/>
      <c r="H122" s="45">
        <v>1784.88</v>
      </c>
      <c r="I122" s="39"/>
      <c r="J122" s="36">
        <f t="shared" si="1"/>
        <v>362298.69999999995</v>
      </c>
    </row>
    <row r="123" spans="1:10" ht="18" customHeight="1">
      <c r="A123" s="30">
        <v>118</v>
      </c>
      <c r="B123" s="32" t="s">
        <v>326</v>
      </c>
      <c r="C123" s="53" t="s">
        <v>162</v>
      </c>
      <c r="D123" s="60"/>
      <c r="E123" s="60" t="s">
        <v>435</v>
      </c>
      <c r="F123" s="60"/>
      <c r="G123" s="39">
        <v>200</v>
      </c>
      <c r="H123" s="39"/>
      <c r="I123" s="39"/>
      <c r="J123" s="36">
        <f t="shared" si="1"/>
        <v>362498.69999999995</v>
      </c>
    </row>
    <row r="124" spans="1:10" ht="18" customHeight="1">
      <c r="A124" s="30">
        <v>119</v>
      </c>
      <c r="B124" s="32" t="s">
        <v>326</v>
      </c>
      <c r="C124" s="32"/>
      <c r="D124" s="223" t="s">
        <v>163</v>
      </c>
      <c r="E124" s="224"/>
      <c r="F124" s="225"/>
      <c r="G124" s="39"/>
      <c r="H124" s="39"/>
      <c r="I124" s="42">
        <v>-4353</v>
      </c>
      <c r="J124" s="36">
        <f t="shared" si="1"/>
        <v>358145.69999999995</v>
      </c>
    </row>
    <row r="125" spans="1:10" ht="18" customHeight="1">
      <c r="A125" s="30">
        <v>120</v>
      </c>
      <c r="B125" s="32" t="s">
        <v>326</v>
      </c>
      <c r="C125" s="43"/>
      <c r="D125" s="223" t="s">
        <v>164</v>
      </c>
      <c r="E125" s="224"/>
      <c r="F125" s="225"/>
      <c r="G125" s="39"/>
      <c r="H125" s="39"/>
      <c r="I125" s="41">
        <v>-3500</v>
      </c>
      <c r="J125" s="36">
        <f t="shared" si="1"/>
        <v>354645.69999999995</v>
      </c>
    </row>
    <row r="126" spans="1:10" ht="18" customHeight="1">
      <c r="A126" s="30">
        <v>121</v>
      </c>
      <c r="B126" s="32" t="s">
        <v>326</v>
      </c>
      <c r="C126" s="32"/>
      <c r="D126" s="223" t="s">
        <v>165</v>
      </c>
      <c r="E126" s="224"/>
      <c r="F126" s="225"/>
      <c r="G126" s="39"/>
      <c r="H126" s="39"/>
      <c r="I126" s="41">
        <v>-5000</v>
      </c>
      <c r="J126" s="36">
        <f t="shared" si="1"/>
        <v>349645.69999999995</v>
      </c>
    </row>
    <row r="127" spans="1:10" ht="18" customHeight="1">
      <c r="A127" s="30">
        <v>122</v>
      </c>
      <c r="B127" s="32" t="s">
        <v>326</v>
      </c>
      <c r="C127" s="32"/>
      <c r="D127" s="226" t="s">
        <v>9</v>
      </c>
      <c r="E127" s="227"/>
      <c r="F127" s="228"/>
      <c r="G127" s="39"/>
      <c r="H127" s="39">
        <v>3516</v>
      </c>
      <c r="I127" s="39"/>
      <c r="J127" s="36">
        <f t="shared" si="1"/>
        <v>353161.69999999995</v>
      </c>
    </row>
    <row r="128" spans="1:10" ht="18" customHeight="1">
      <c r="A128" s="30">
        <v>123</v>
      </c>
      <c r="B128" s="32" t="s">
        <v>327</v>
      </c>
      <c r="C128" s="53" t="s">
        <v>166</v>
      </c>
      <c r="D128" s="53" t="s">
        <v>69</v>
      </c>
      <c r="E128" s="32" t="s">
        <v>23</v>
      </c>
      <c r="F128" s="32"/>
      <c r="G128" s="50">
        <v>1800</v>
      </c>
      <c r="H128" s="39"/>
      <c r="I128" s="39"/>
      <c r="J128" s="36">
        <f t="shared" si="1"/>
        <v>354961.69999999995</v>
      </c>
    </row>
    <row r="129" spans="1:10" ht="18" customHeight="1">
      <c r="A129" s="30">
        <v>124</v>
      </c>
      <c r="B129" s="32" t="s">
        <v>327</v>
      </c>
      <c r="C129" s="53" t="s">
        <v>167</v>
      </c>
      <c r="D129" s="53" t="s">
        <v>69</v>
      </c>
      <c r="E129" s="32" t="s">
        <v>23</v>
      </c>
      <c r="F129" s="32"/>
      <c r="G129" s="50">
        <v>200</v>
      </c>
      <c r="H129" s="39"/>
      <c r="I129" s="39"/>
      <c r="J129" s="36">
        <f t="shared" si="1"/>
        <v>355161.69999999995</v>
      </c>
    </row>
    <row r="130" spans="1:10" ht="18" customHeight="1">
      <c r="A130" s="30">
        <v>125</v>
      </c>
      <c r="B130" s="32" t="s">
        <v>327</v>
      </c>
      <c r="C130" s="53" t="s">
        <v>168</v>
      </c>
      <c r="D130" s="53" t="s">
        <v>27</v>
      </c>
      <c r="E130" s="32" t="s">
        <v>23</v>
      </c>
      <c r="F130" s="32"/>
      <c r="G130" s="50">
        <v>1888</v>
      </c>
      <c r="H130" s="39"/>
      <c r="I130" s="39"/>
      <c r="J130" s="36">
        <f t="shared" si="1"/>
        <v>357049.69999999995</v>
      </c>
    </row>
    <row r="131" spans="1:10" ht="18" customHeight="1">
      <c r="A131" s="30">
        <v>126</v>
      </c>
      <c r="B131" s="32" t="s">
        <v>327</v>
      </c>
      <c r="C131" s="53" t="s">
        <v>169</v>
      </c>
      <c r="D131" s="53" t="s">
        <v>170</v>
      </c>
      <c r="E131" s="32" t="s">
        <v>23</v>
      </c>
      <c r="F131" s="32"/>
      <c r="G131" s="50">
        <v>150</v>
      </c>
      <c r="H131" s="39"/>
      <c r="I131" s="39"/>
      <c r="J131" s="36">
        <f t="shared" si="1"/>
        <v>357199.69999999995</v>
      </c>
    </row>
    <row r="132" spans="1:10" ht="18" customHeight="1">
      <c r="A132" s="30">
        <v>127</v>
      </c>
      <c r="B132" s="32" t="s">
        <v>328</v>
      </c>
      <c r="C132" s="32"/>
      <c r="D132" s="226" t="s">
        <v>9</v>
      </c>
      <c r="E132" s="227"/>
      <c r="F132" s="228"/>
      <c r="G132" s="39"/>
      <c r="H132" s="39">
        <v>1516</v>
      </c>
      <c r="I132" s="39"/>
      <c r="J132" s="36">
        <f t="shared" si="1"/>
        <v>358715.69999999995</v>
      </c>
    </row>
    <row r="133" spans="1:10" ht="18" customHeight="1">
      <c r="A133" s="30">
        <v>128</v>
      </c>
      <c r="B133" s="32" t="s">
        <v>328</v>
      </c>
      <c r="C133" s="32"/>
      <c r="D133" s="229" t="s">
        <v>98</v>
      </c>
      <c r="E133" s="230"/>
      <c r="F133" s="231"/>
      <c r="G133" s="39"/>
      <c r="H133" s="39"/>
      <c r="I133" s="41">
        <v>-17.5</v>
      </c>
      <c r="J133" s="36">
        <f t="shared" si="1"/>
        <v>358698.19999999995</v>
      </c>
    </row>
    <row r="134" spans="1:10" ht="18" customHeight="1">
      <c r="A134" s="30">
        <v>129</v>
      </c>
      <c r="B134" s="129" t="s">
        <v>572</v>
      </c>
      <c r="C134" s="32"/>
      <c r="D134" s="237" t="s">
        <v>569</v>
      </c>
      <c r="E134" s="238"/>
      <c r="F134" s="239"/>
      <c r="G134" s="39"/>
      <c r="H134" s="39"/>
      <c r="I134" s="41">
        <v>-20</v>
      </c>
      <c r="J134" s="36">
        <f t="shared" si="1"/>
        <v>358678.19999999995</v>
      </c>
    </row>
    <row r="135" spans="1:10" ht="18" customHeight="1">
      <c r="A135" s="30">
        <v>130</v>
      </c>
      <c r="B135" s="32" t="s">
        <v>329</v>
      </c>
      <c r="C135" s="53" t="s">
        <v>171</v>
      </c>
      <c r="D135" s="53" t="s">
        <v>69</v>
      </c>
      <c r="E135" s="32" t="s">
        <v>23</v>
      </c>
      <c r="F135" s="32"/>
      <c r="G135" s="39">
        <v>600</v>
      </c>
      <c r="H135" s="39"/>
      <c r="I135" s="39"/>
      <c r="J135" s="36">
        <f t="shared" si="1"/>
        <v>359278.19999999995</v>
      </c>
    </row>
    <row r="136" spans="1:10" ht="18" customHeight="1">
      <c r="A136" s="30">
        <v>131</v>
      </c>
      <c r="B136" s="32" t="s">
        <v>330</v>
      </c>
      <c r="C136" s="32"/>
      <c r="D136" s="262" t="s">
        <v>118</v>
      </c>
      <c r="E136" s="263"/>
      <c r="F136" s="264"/>
      <c r="G136" s="41"/>
      <c r="H136" s="41"/>
      <c r="I136" s="41">
        <v>-2</v>
      </c>
      <c r="J136" s="36">
        <f t="shared" si="1"/>
        <v>359276.19999999995</v>
      </c>
    </row>
    <row r="137" spans="1:10" ht="18" customHeight="1">
      <c r="A137" s="30">
        <v>132</v>
      </c>
      <c r="B137" s="32" t="s">
        <v>331</v>
      </c>
      <c r="C137" s="53" t="s">
        <v>172</v>
      </c>
      <c r="D137" s="53" t="s">
        <v>88</v>
      </c>
      <c r="E137" s="32" t="s">
        <v>23</v>
      </c>
      <c r="F137" s="32"/>
      <c r="G137" s="50">
        <v>688</v>
      </c>
      <c r="H137" s="39"/>
      <c r="I137" s="39"/>
      <c r="J137" s="36">
        <f t="shared" si="1"/>
        <v>359964.19999999995</v>
      </c>
    </row>
    <row r="138" spans="1:10" ht="18" customHeight="1">
      <c r="A138" s="30">
        <v>133</v>
      </c>
      <c r="B138" s="32" t="s">
        <v>331</v>
      </c>
      <c r="C138" s="53" t="s">
        <v>173</v>
      </c>
      <c r="D138" s="53" t="s">
        <v>174</v>
      </c>
      <c r="E138" s="32" t="s">
        <v>23</v>
      </c>
      <c r="F138" s="32"/>
      <c r="G138" s="50">
        <v>200</v>
      </c>
      <c r="H138" s="39"/>
      <c r="I138" s="39"/>
      <c r="J138" s="36">
        <f t="shared" si="1"/>
        <v>360164.19999999995</v>
      </c>
    </row>
    <row r="139" spans="1:10" ht="18" customHeight="1">
      <c r="A139" s="30">
        <v>134</v>
      </c>
      <c r="B139" s="32" t="s">
        <v>175</v>
      </c>
      <c r="C139" s="32"/>
      <c r="D139" s="226" t="s">
        <v>9</v>
      </c>
      <c r="E139" s="227"/>
      <c r="F139" s="228"/>
      <c r="G139" s="39"/>
      <c r="H139" s="39">
        <v>2550</v>
      </c>
      <c r="I139" s="39"/>
      <c r="J139" s="36">
        <f t="shared" ref="J139:J202" si="2">J138+G139+H139+I139</f>
        <v>362714.19999999995</v>
      </c>
    </row>
    <row r="140" spans="1:10" ht="18" customHeight="1">
      <c r="A140" s="30">
        <v>135</v>
      </c>
      <c r="B140" s="32" t="s">
        <v>332</v>
      </c>
      <c r="C140" s="32"/>
      <c r="D140" s="229" t="s">
        <v>98</v>
      </c>
      <c r="E140" s="230"/>
      <c r="F140" s="231"/>
      <c r="G140" s="39"/>
      <c r="H140" s="39"/>
      <c r="I140" s="41">
        <v>-22</v>
      </c>
      <c r="J140" s="36">
        <f t="shared" si="2"/>
        <v>362692.19999999995</v>
      </c>
    </row>
    <row r="141" spans="1:10" ht="18" customHeight="1">
      <c r="A141" s="30">
        <v>136</v>
      </c>
      <c r="B141" s="32" t="s">
        <v>333</v>
      </c>
      <c r="C141" s="53" t="s">
        <v>176</v>
      </c>
      <c r="D141" s="53" t="s">
        <v>153</v>
      </c>
      <c r="E141" s="32" t="s">
        <v>23</v>
      </c>
      <c r="F141" s="32"/>
      <c r="G141" s="50">
        <v>268</v>
      </c>
      <c r="H141" s="39"/>
      <c r="I141" s="39"/>
      <c r="J141" s="36">
        <f t="shared" si="2"/>
        <v>362960.19999999995</v>
      </c>
    </row>
    <row r="142" spans="1:10" ht="18" customHeight="1">
      <c r="A142" s="30">
        <v>137</v>
      </c>
      <c r="B142" s="32" t="s">
        <v>177</v>
      </c>
      <c r="C142" s="37" t="s">
        <v>63</v>
      </c>
      <c r="D142" s="37" t="s">
        <v>153</v>
      </c>
      <c r="E142" s="32" t="s">
        <v>23</v>
      </c>
      <c r="F142" s="32"/>
      <c r="G142" s="45">
        <v>500</v>
      </c>
      <c r="H142" s="39"/>
      <c r="I142" s="39"/>
      <c r="J142" s="36">
        <f t="shared" si="2"/>
        <v>363460.19999999995</v>
      </c>
    </row>
    <row r="143" spans="1:10" ht="18" customHeight="1">
      <c r="A143" s="30">
        <v>138</v>
      </c>
      <c r="B143" s="32" t="s">
        <v>334</v>
      </c>
      <c r="C143" s="32"/>
      <c r="D143" s="226" t="s">
        <v>9</v>
      </c>
      <c r="E143" s="227"/>
      <c r="F143" s="228"/>
      <c r="G143" s="39"/>
      <c r="H143" s="39">
        <v>1794</v>
      </c>
      <c r="I143" s="39"/>
      <c r="J143" s="36">
        <f t="shared" si="2"/>
        <v>365254.19999999995</v>
      </c>
    </row>
    <row r="144" spans="1:10" ht="18" customHeight="1">
      <c r="A144" s="30">
        <v>139</v>
      </c>
      <c r="B144" s="32" t="s">
        <v>335</v>
      </c>
      <c r="C144" s="53" t="s">
        <v>178</v>
      </c>
      <c r="D144" s="53" t="s">
        <v>179</v>
      </c>
      <c r="E144" s="32" t="s">
        <v>23</v>
      </c>
      <c r="F144" s="32"/>
      <c r="G144" s="39">
        <v>118</v>
      </c>
      <c r="H144" s="39"/>
      <c r="I144" s="39"/>
      <c r="J144" s="36">
        <f t="shared" si="2"/>
        <v>365372.19999999995</v>
      </c>
    </row>
    <row r="145" spans="1:10" ht="18" customHeight="1">
      <c r="A145" s="30">
        <v>140</v>
      </c>
      <c r="B145" s="32" t="s">
        <v>335</v>
      </c>
      <c r="C145" s="32"/>
      <c r="D145" s="229" t="s">
        <v>98</v>
      </c>
      <c r="E145" s="230"/>
      <c r="F145" s="231"/>
      <c r="G145" s="39"/>
      <c r="H145" s="39"/>
      <c r="I145" s="41">
        <v>-8</v>
      </c>
      <c r="J145" s="36">
        <f t="shared" si="2"/>
        <v>365364.19999999995</v>
      </c>
    </row>
    <row r="146" spans="1:10" ht="18" customHeight="1">
      <c r="A146" s="30">
        <v>141</v>
      </c>
      <c r="B146" s="32" t="s">
        <v>336</v>
      </c>
      <c r="C146" s="53" t="s">
        <v>180</v>
      </c>
      <c r="D146" s="53" t="s">
        <v>181</v>
      </c>
      <c r="E146" s="32" t="s">
        <v>23</v>
      </c>
      <c r="F146" s="32"/>
      <c r="G146" s="39">
        <v>200</v>
      </c>
      <c r="H146" s="39"/>
      <c r="I146" s="39"/>
      <c r="J146" s="36">
        <f t="shared" si="2"/>
        <v>365564.19999999995</v>
      </c>
    </row>
    <row r="147" spans="1:10" ht="18" customHeight="1">
      <c r="A147" s="30">
        <v>142</v>
      </c>
      <c r="B147" s="32" t="s">
        <v>337</v>
      </c>
      <c r="C147" s="235" t="s">
        <v>182</v>
      </c>
      <c r="D147" s="236"/>
      <c r="E147" s="32" t="s">
        <v>23</v>
      </c>
      <c r="F147" s="32"/>
      <c r="G147" s="39">
        <v>200</v>
      </c>
      <c r="H147" s="39"/>
      <c r="I147" s="39"/>
      <c r="J147" s="36">
        <f t="shared" si="2"/>
        <v>365764.19999999995</v>
      </c>
    </row>
    <row r="148" spans="1:10" ht="18" customHeight="1">
      <c r="A148" s="30">
        <v>143</v>
      </c>
      <c r="B148" s="32" t="s">
        <v>338</v>
      </c>
      <c r="C148" s="32"/>
      <c r="D148" s="226" t="s">
        <v>9</v>
      </c>
      <c r="E148" s="227"/>
      <c r="F148" s="228"/>
      <c r="G148" s="39"/>
      <c r="H148" s="39">
        <v>2841</v>
      </c>
      <c r="I148" s="39"/>
      <c r="J148" s="36">
        <f t="shared" si="2"/>
        <v>368605.19999999995</v>
      </c>
    </row>
    <row r="149" spans="1:10" ht="18" customHeight="1">
      <c r="A149" s="30">
        <v>144</v>
      </c>
      <c r="B149" s="32" t="s">
        <v>339</v>
      </c>
      <c r="C149" s="235" t="s">
        <v>183</v>
      </c>
      <c r="D149" s="236"/>
      <c r="E149" s="32" t="s">
        <v>23</v>
      </c>
      <c r="F149" s="32"/>
      <c r="G149" s="39">
        <v>600</v>
      </c>
      <c r="H149" s="39"/>
      <c r="I149" s="39"/>
      <c r="J149" s="36">
        <f t="shared" si="2"/>
        <v>369205.19999999995</v>
      </c>
    </row>
    <row r="150" spans="1:10" ht="18" customHeight="1">
      <c r="A150" s="30">
        <v>145</v>
      </c>
      <c r="B150" s="32" t="s">
        <v>184</v>
      </c>
      <c r="C150" s="53"/>
      <c r="D150" s="223" t="s">
        <v>185</v>
      </c>
      <c r="E150" s="224"/>
      <c r="F150" s="225"/>
      <c r="G150" s="50"/>
      <c r="H150" s="39"/>
      <c r="I150" s="41">
        <v>-3500</v>
      </c>
      <c r="J150" s="36">
        <f t="shared" si="2"/>
        <v>365705.19999999995</v>
      </c>
    </row>
    <row r="151" spans="1:10" ht="18" customHeight="1">
      <c r="A151" s="30">
        <v>146</v>
      </c>
      <c r="B151" s="32" t="s">
        <v>184</v>
      </c>
      <c r="C151" s="53"/>
      <c r="D151" s="223" t="s">
        <v>186</v>
      </c>
      <c r="E151" s="224"/>
      <c r="F151" s="225"/>
      <c r="G151" s="50"/>
      <c r="H151" s="39"/>
      <c r="I151" s="41">
        <v>-3500</v>
      </c>
      <c r="J151" s="36">
        <f t="shared" si="2"/>
        <v>362205.19999999995</v>
      </c>
    </row>
    <row r="152" spans="1:10" ht="18" customHeight="1">
      <c r="A152" s="30">
        <v>147</v>
      </c>
      <c r="B152" s="32" t="s">
        <v>184</v>
      </c>
      <c r="C152" s="53"/>
      <c r="D152" s="223" t="s">
        <v>187</v>
      </c>
      <c r="E152" s="224"/>
      <c r="F152" s="225"/>
      <c r="G152" s="50"/>
      <c r="H152" s="39"/>
      <c r="I152" s="41">
        <v>-5000</v>
      </c>
      <c r="J152" s="36">
        <f t="shared" si="2"/>
        <v>357205.19999999995</v>
      </c>
    </row>
    <row r="153" spans="1:10" ht="18" customHeight="1">
      <c r="A153" s="30">
        <v>148</v>
      </c>
      <c r="B153" s="32" t="s">
        <v>340</v>
      </c>
      <c r="C153" s="53" t="s">
        <v>75</v>
      </c>
      <c r="D153" s="53" t="s">
        <v>76</v>
      </c>
      <c r="E153" s="32" t="s">
        <v>23</v>
      </c>
      <c r="F153" s="32"/>
      <c r="G153" s="50">
        <v>128</v>
      </c>
      <c r="H153" s="39"/>
      <c r="I153" s="39"/>
      <c r="J153" s="36">
        <f t="shared" si="2"/>
        <v>357333.19999999995</v>
      </c>
    </row>
    <row r="154" spans="1:10" ht="18" customHeight="1">
      <c r="A154" s="30">
        <v>149</v>
      </c>
      <c r="B154" s="32" t="s">
        <v>341</v>
      </c>
      <c r="C154" s="53" t="s">
        <v>188</v>
      </c>
      <c r="D154" s="53" t="s">
        <v>45</v>
      </c>
      <c r="E154" s="32" t="s">
        <v>23</v>
      </c>
      <c r="F154" s="32"/>
      <c r="G154" s="50">
        <v>200</v>
      </c>
      <c r="H154" s="39"/>
      <c r="I154" s="39"/>
      <c r="J154" s="36">
        <f t="shared" si="2"/>
        <v>357533.19999999995</v>
      </c>
    </row>
    <row r="155" spans="1:10" ht="18" customHeight="1">
      <c r="A155" s="30">
        <v>150</v>
      </c>
      <c r="B155" s="32" t="s">
        <v>341</v>
      </c>
      <c r="C155" s="53" t="s">
        <v>189</v>
      </c>
      <c r="D155" s="53" t="s">
        <v>74</v>
      </c>
      <c r="E155" s="32" t="s">
        <v>23</v>
      </c>
      <c r="F155" s="32"/>
      <c r="G155" s="50">
        <v>200</v>
      </c>
      <c r="H155" s="39"/>
      <c r="I155" s="39"/>
      <c r="J155" s="36">
        <f t="shared" si="2"/>
        <v>357733.19999999995</v>
      </c>
    </row>
    <row r="156" spans="1:10" ht="18" customHeight="1">
      <c r="A156" s="30">
        <v>151</v>
      </c>
      <c r="B156" s="32" t="s">
        <v>341</v>
      </c>
      <c r="C156" s="53" t="s">
        <v>190</v>
      </c>
      <c r="D156" s="53"/>
      <c r="E156" s="32" t="s">
        <v>23</v>
      </c>
      <c r="F156" s="32"/>
      <c r="G156" s="50">
        <v>200</v>
      </c>
      <c r="H156" s="39"/>
      <c r="I156" s="39"/>
      <c r="J156" s="36">
        <f t="shared" si="2"/>
        <v>357933.19999999995</v>
      </c>
    </row>
    <row r="157" spans="1:10" ht="18" customHeight="1">
      <c r="A157" s="30">
        <v>152</v>
      </c>
      <c r="B157" s="32" t="s">
        <v>342</v>
      </c>
      <c r="C157" s="32"/>
      <c r="D157" s="229" t="s">
        <v>191</v>
      </c>
      <c r="E157" s="230"/>
      <c r="F157" s="231"/>
      <c r="G157" s="39"/>
      <c r="H157" s="39"/>
      <c r="I157" s="41">
        <v>-8000</v>
      </c>
      <c r="J157" s="36">
        <f t="shared" si="2"/>
        <v>349933.19999999995</v>
      </c>
    </row>
    <row r="158" spans="1:10" ht="18" customHeight="1">
      <c r="A158" s="30">
        <v>153</v>
      </c>
      <c r="B158" s="32" t="s">
        <v>343</v>
      </c>
      <c r="C158" s="32"/>
      <c r="D158" s="226" t="s">
        <v>9</v>
      </c>
      <c r="E158" s="227"/>
      <c r="F158" s="228"/>
      <c r="G158" s="39"/>
      <c r="H158" s="39">
        <v>1866</v>
      </c>
      <c r="I158" s="39"/>
      <c r="J158" s="36">
        <f t="shared" si="2"/>
        <v>351799.19999999995</v>
      </c>
    </row>
    <row r="159" spans="1:10" ht="18" customHeight="1">
      <c r="A159" s="30">
        <v>154</v>
      </c>
      <c r="B159" s="32" t="s">
        <v>344</v>
      </c>
      <c r="C159" s="53" t="s">
        <v>192</v>
      </c>
      <c r="D159" s="53" t="s">
        <v>65</v>
      </c>
      <c r="E159" s="32" t="s">
        <v>23</v>
      </c>
      <c r="F159" s="32"/>
      <c r="G159" s="39">
        <v>100</v>
      </c>
      <c r="H159" s="39"/>
      <c r="I159" s="39"/>
      <c r="J159" s="36">
        <f t="shared" si="2"/>
        <v>351899.19999999995</v>
      </c>
    </row>
    <row r="160" spans="1:10" ht="18" customHeight="1">
      <c r="A160" s="30">
        <v>155</v>
      </c>
      <c r="B160" s="32" t="s">
        <v>193</v>
      </c>
      <c r="C160" s="53" t="s">
        <v>194</v>
      </c>
      <c r="D160" s="53" t="s">
        <v>43</v>
      </c>
      <c r="E160" s="32" t="s">
        <v>23</v>
      </c>
      <c r="F160" s="32"/>
      <c r="G160" s="39">
        <v>200</v>
      </c>
      <c r="H160" s="39"/>
      <c r="I160" s="39"/>
      <c r="J160" s="36">
        <f t="shared" si="2"/>
        <v>352099.19999999995</v>
      </c>
    </row>
    <row r="161" spans="1:10" ht="18" customHeight="1">
      <c r="A161" s="30">
        <v>156</v>
      </c>
      <c r="B161" s="129" t="s">
        <v>573</v>
      </c>
      <c r="C161" s="53"/>
      <c r="D161" s="237" t="s">
        <v>569</v>
      </c>
      <c r="E161" s="238"/>
      <c r="F161" s="239"/>
      <c r="G161" s="39"/>
      <c r="H161" s="39"/>
      <c r="I161" s="41">
        <v>-20</v>
      </c>
      <c r="J161" s="36">
        <f t="shared" si="2"/>
        <v>352079.19999999995</v>
      </c>
    </row>
    <row r="162" spans="1:10" ht="18" customHeight="1">
      <c r="A162" s="30">
        <v>157</v>
      </c>
      <c r="B162" s="32" t="s">
        <v>345</v>
      </c>
      <c r="C162" s="32"/>
      <c r="D162" s="229" t="s">
        <v>118</v>
      </c>
      <c r="E162" s="230"/>
      <c r="F162" s="231"/>
      <c r="G162" s="39"/>
      <c r="H162" s="39"/>
      <c r="I162" s="41">
        <v>-2</v>
      </c>
      <c r="J162" s="36">
        <f t="shared" si="2"/>
        <v>352077.19999999995</v>
      </c>
    </row>
    <row r="163" spans="1:10" ht="18" customHeight="1">
      <c r="A163" s="30">
        <v>158</v>
      </c>
      <c r="B163" s="32" t="s">
        <v>346</v>
      </c>
      <c r="C163" s="32"/>
      <c r="D163" s="226" t="s">
        <v>9</v>
      </c>
      <c r="E163" s="227"/>
      <c r="F163" s="228"/>
      <c r="G163" s="39"/>
      <c r="H163" s="39">
        <v>1844</v>
      </c>
      <c r="I163" s="39"/>
      <c r="J163" s="36">
        <f t="shared" si="2"/>
        <v>353921.19999999995</v>
      </c>
    </row>
    <row r="164" spans="1:10" ht="18" customHeight="1">
      <c r="A164" s="30">
        <v>159</v>
      </c>
      <c r="B164" s="32" t="s">
        <v>347</v>
      </c>
      <c r="C164" s="53" t="s">
        <v>195</v>
      </c>
      <c r="D164" s="53" t="s">
        <v>181</v>
      </c>
      <c r="E164" s="32" t="s">
        <v>23</v>
      </c>
      <c r="F164" s="32"/>
      <c r="G164" s="39">
        <v>100</v>
      </c>
      <c r="H164" s="39"/>
      <c r="I164" s="39"/>
      <c r="J164" s="36">
        <f t="shared" si="2"/>
        <v>354021.19999999995</v>
      </c>
    </row>
    <row r="165" spans="1:10" ht="18" customHeight="1">
      <c r="A165" s="30">
        <v>160</v>
      </c>
      <c r="B165" s="32" t="s">
        <v>347</v>
      </c>
      <c r="C165" s="53" t="s">
        <v>196</v>
      </c>
      <c r="D165" s="53" t="s">
        <v>45</v>
      </c>
      <c r="E165" s="32" t="s">
        <v>23</v>
      </c>
      <c r="F165" s="32"/>
      <c r="G165" s="39">
        <v>100</v>
      </c>
      <c r="H165" s="39"/>
      <c r="I165" s="39"/>
      <c r="J165" s="36">
        <f t="shared" si="2"/>
        <v>354121.19999999995</v>
      </c>
    </row>
    <row r="166" spans="1:10" ht="18" customHeight="1">
      <c r="A166" s="30">
        <v>161</v>
      </c>
      <c r="B166" s="32" t="s">
        <v>348</v>
      </c>
      <c r="C166" s="32"/>
      <c r="D166" s="229" t="s">
        <v>197</v>
      </c>
      <c r="E166" s="230"/>
      <c r="F166" s="231"/>
      <c r="G166" s="39"/>
      <c r="H166" s="39"/>
      <c r="I166" s="41">
        <v>-5000</v>
      </c>
      <c r="J166" s="36">
        <f t="shared" si="2"/>
        <v>349121.19999999995</v>
      </c>
    </row>
    <row r="167" spans="1:10" ht="18" customHeight="1">
      <c r="A167" s="30">
        <v>162</v>
      </c>
      <c r="B167" s="32" t="s">
        <v>349</v>
      </c>
      <c r="C167" s="32"/>
      <c r="D167" s="226" t="s">
        <v>9</v>
      </c>
      <c r="E167" s="227"/>
      <c r="F167" s="228"/>
      <c r="G167" s="39"/>
      <c r="H167" s="39">
        <v>3058</v>
      </c>
      <c r="I167" s="39"/>
      <c r="J167" s="36">
        <f t="shared" si="2"/>
        <v>352179.19999999995</v>
      </c>
    </row>
    <row r="168" spans="1:10" ht="18" customHeight="1">
      <c r="A168" s="30">
        <v>163</v>
      </c>
      <c r="B168" s="32" t="s">
        <v>350</v>
      </c>
      <c r="C168" s="53" t="s">
        <v>198</v>
      </c>
      <c r="D168" s="32"/>
      <c r="E168" s="32" t="s">
        <v>23</v>
      </c>
      <c r="F168" s="32"/>
      <c r="G168" s="39">
        <v>100</v>
      </c>
      <c r="H168" s="39"/>
      <c r="I168" s="39"/>
      <c r="J168" s="36">
        <f t="shared" si="2"/>
        <v>352279.19999999995</v>
      </c>
    </row>
    <row r="169" spans="1:10" ht="18" customHeight="1">
      <c r="A169" s="30">
        <v>164</v>
      </c>
      <c r="B169" s="32" t="s">
        <v>351</v>
      </c>
      <c r="C169" s="32"/>
      <c r="D169" s="226" t="s">
        <v>9</v>
      </c>
      <c r="E169" s="227"/>
      <c r="F169" s="228"/>
      <c r="G169" s="39"/>
      <c r="H169" s="39">
        <v>2115</v>
      </c>
      <c r="I169" s="39"/>
      <c r="J169" s="36">
        <f t="shared" si="2"/>
        <v>354394.19999999995</v>
      </c>
    </row>
    <row r="170" spans="1:10" ht="18" customHeight="1">
      <c r="A170" s="30">
        <v>165</v>
      </c>
      <c r="B170" s="32" t="s">
        <v>352</v>
      </c>
      <c r="C170" s="32"/>
      <c r="D170" s="223" t="s">
        <v>199</v>
      </c>
      <c r="E170" s="224"/>
      <c r="F170" s="225"/>
      <c r="G170" s="61">
        <v>55587.29</v>
      </c>
      <c r="H170" s="39"/>
      <c r="I170" s="39"/>
      <c r="J170" s="36">
        <f t="shared" si="2"/>
        <v>409981.48999999993</v>
      </c>
    </row>
    <row r="171" spans="1:10" ht="18" customHeight="1">
      <c r="A171" s="30">
        <v>166</v>
      </c>
      <c r="B171" s="32" t="s">
        <v>353</v>
      </c>
      <c r="C171" s="32"/>
      <c r="D171" s="223" t="s">
        <v>200</v>
      </c>
      <c r="E171" s="224"/>
      <c r="F171" s="225"/>
      <c r="G171" s="39"/>
      <c r="H171" s="39"/>
      <c r="I171" s="41">
        <v>-55587.29</v>
      </c>
      <c r="J171" s="36">
        <f t="shared" si="2"/>
        <v>354394.19999999995</v>
      </c>
    </row>
    <row r="172" spans="1:10" ht="18" customHeight="1">
      <c r="A172" s="30">
        <v>167</v>
      </c>
      <c r="B172" s="32" t="s">
        <v>354</v>
      </c>
      <c r="C172" s="53" t="s">
        <v>201</v>
      </c>
      <c r="D172" s="53" t="s">
        <v>202</v>
      </c>
      <c r="E172" s="32" t="s">
        <v>23</v>
      </c>
      <c r="F172" s="32"/>
      <c r="G172" s="39">
        <v>200</v>
      </c>
      <c r="H172" s="39"/>
      <c r="I172" s="39"/>
      <c r="J172" s="36">
        <f t="shared" si="2"/>
        <v>354594.19999999995</v>
      </c>
    </row>
    <row r="173" spans="1:10" ht="18" customHeight="1">
      <c r="A173" s="30">
        <v>168</v>
      </c>
      <c r="B173" s="32" t="s">
        <v>355</v>
      </c>
      <c r="C173" s="54"/>
      <c r="D173" s="223" t="s">
        <v>203</v>
      </c>
      <c r="E173" s="224"/>
      <c r="F173" s="225"/>
      <c r="G173" s="39"/>
      <c r="H173" s="39"/>
      <c r="I173" s="41">
        <v>-3500</v>
      </c>
      <c r="J173" s="36">
        <f t="shared" si="2"/>
        <v>351094.19999999995</v>
      </c>
    </row>
    <row r="174" spans="1:10" ht="18" customHeight="1">
      <c r="A174" s="30">
        <v>169</v>
      </c>
      <c r="B174" s="32" t="s">
        <v>355</v>
      </c>
      <c r="C174" s="54"/>
      <c r="D174" s="223" t="s">
        <v>204</v>
      </c>
      <c r="E174" s="224"/>
      <c r="F174" s="225"/>
      <c r="G174" s="39"/>
      <c r="H174" s="39"/>
      <c r="I174" s="41">
        <v>-3500</v>
      </c>
      <c r="J174" s="36">
        <f t="shared" si="2"/>
        <v>347594.19999999995</v>
      </c>
    </row>
    <row r="175" spans="1:10" ht="18" customHeight="1">
      <c r="A175" s="30">
        <v>170</v>
      </c>
      <c r="B175" s="32" t="s">
        <v>355</v>
      </c>
      <c r="C175" s="54"/>
      <c r="D175" s="223" t="s">
        <v>205</v>
      </c>
      <c r="E175" s="224"/>
      <c r="F175" s="225"/>
      <c r="G175" s="39"/>
      <c r="H175" s="39"/>
      <c r="I175" s="41">
        <v>-5000</v>
      </c>
      <c r="J175" s="36">
        <f t="shared" si="2"/>
        <v>342594.19999999995</v>
      </c>
    </row>
    <row r="176" spans="1:10" ht="18" customHeight="1">
      <c r="A176" s="30">
        <v>171</v>
      </c>
      <c r="B176" s="32" t="s">
        <v>356</v>
      </c>
      <c r="C176" s="53" t="s">
        <v>206</v>
      </c>
      <c r="D176" s="53" t="s">
        <v>27</v>
      </c>
      <c r="E176" s="32" t="s">
        <v>23</v>
      </c>
      <c r="F176" s="62"/>
      <c r="G176" s="50">
        <v>888</v>
      </c>
      <c r="H176" s="39"/>
      <c r="I176" s="39"/>
      <c r="J176" s="36">
        <f t="shared" si="2"/>
        <v>343482.19999999995</v>
      </c>
    </row>
    <row r="177" spans="1:10" ht="18" customHeight="1">
      <c r="A177" s="30">
        <v>172</v>
      </c>
      <c r="B177" s="32" t="s">
        <v>207</v>
      </c>
      <c r="C177" s="53" t="s">
        <v>208</v>
      </c>
      <c r="D177" s="53" t="s">
        <v>179</v>
      </c>
      <c r="E177" s="32" t="s">
        <v>23</v>
      </c>
      <c r="F177" s="32"/>
      <c r="G177" s="50">
        <v>666</v>
      </c>
      <c r="H177" s="39"/>
      <c r="I177" s="39"/>
      <c r="J177" s="36">
        <f t="shared" si="2"/>
        <v>344148.19999999995</v>
      </c>
    </row>
    <row r="178" spans="1:10" ht="18" customHeight="1">
      <c r="A178" s="30">
        <v>173</v>
      </c>
      <c r="B178" s="32" t="s">
        <v>209</v>
      </c>
      <c r="C178" s="32"/>
      <c r="D178" s="226" t="s">
        <v>9</v>
      </c>
      <c r="E178" s="227"/>
      <c r="F178" s="228"/>
      <c r="G178" s="39"/>
      <c r="H178" s="39">
        <v>2384</v>
      </c>
      <c r="I178" s="39"/>
      <c r="J178" s="36">
        <f t="shared" si="2"/>
        <v>346532.19999999995</v>
      </c>
    </row>
    <row r="179" spans="1:10" ht="18" customHeight="1">
      <c r="A179" s="30">
        <v>174</v>
      </c>
      <c r="B179" s="32" t="s">
        <v>357</v>
      </c>
      <c r="C179" s="235" t="s">
        <v>210</v>
      </c>
      <c r="D179" s="236"/>
      <c r="E179" s="32" t="s">
        <v>23</v>
      </c>
      <c r="F179" s="32"/>
      <c r="G179" s="39">
        <v>388</v>
      </c>
      <c r="H179" s="39"/>
      <c r="I179" s="39"/>
      <c r="J179" s="36">
        <f t="shared" si="2"/>
        <v>346920.19999999995</v>
      </c>
    </row>
    <row r="180" spans="1:10" ht="18" customHeight="1">
      <c r="A180" s="30">
        <v>175</v>
      </c>
      <c r="B180" s="129" t="s">
        <v>574</v>
      </c>
      <c r="C180" s="190"/>
      <c r="D180" s="237" t="s">
        <v>569</v>
      </c>
      <c r="E180" s="238"/>
      <c r="F180" s="239"/>
      <c r="G180" s="39"/>
      <c r="H180" s="39"/>
      <c r="I180" s="41">
        <v>-20</v>
      </c>
      <c r="J180" s="36">
        <f t="shared" si="2"/>
        <v>346900.19999999995</v>
      </c>
    </row>
    <row r="181" spans="1:10" ht="18" customHeight="1">
      <c r="A181" s="30">
        <v>176</v>
      </c>
      <c r="B181" s="32" t="s">
        <v>358</v>
      </c>
      <c r="C181" s="32"/>
      <c r="D181" s="226" t="s">
        <v>9</v>
      </c>
      <c r="E181" s="227"/>
      <c r="F181" s="228"/>
      <c r="G181" s="39"/>
      <c r="H181" s="39">
        <v>1741</v>
      </c>
      <c r="I181" s="39"/>
      <c r="J181" s="36">
        <f t="shared" si="2"/>
        <v>348641.19999999995</v>
      </c>
    </row>
    <row r="182" spans="1:10" ht="18" customHeight="1">
      <c r="A182" s="30">
        <v>177</v>
      </c>
      <c r="B182" s="32" t="s">
        <v>359</v>
      </c>
      <c r="C182" s="53" t="s">
        <v>211</v>
      </c>
      <c r="D182" s="53" t="s">
        <v>212</v>
      </c>
      <c r="E182" s="53" t="s">
        <v>213</v>
      </c>
      <c r="F182" s="32"/>
      <c r="G182" s="39">
        <v>700</v>
      </c>
      <c r="H182" s="39"/>
      <c r="I182" s="39"/>
      <c r="J182" s="36">
        <f t="shared" si="2"/>
        <v>349341.19999999995</v>
      </c>
    </row>
    <row r="183" spans="1:10" ht="18" customHeight="1">
      <c r="A183" s="30">
        <v>178</v>
      </c>
      <c r="B183" s="32" t="s">
        <v>359</v>
      </c>
      <c r="C183" s="32"/>
      <c r="D183" s="229" t="s">
        <v>118</v>
      </c>
      <c r="E183" s="230"/>
      <c r="F183" s="231"/>
      <c r="G183" s="39"/>
      <c r="H183" s="39"/>
      <c r="I183" s="41">
        <v>-2</v>
      </c>
      <c r="J183" s="36">
        <f t="shared" si="2"/>
        <v>349339.19999999995</v>
      </c>
    </row>
    <row r="184" spans="1:10" ht="18" customHeight="1">
      <c r="A184" s="30">
        <v>179</v>
      </c>
      <c r="B184" s="32" t="s">
        <v>360</v>
      </c>
      <c r="C184" s="53" t="s">
        <v>214</v>
      </c>
      <c r="D184" s="53" t="s">
        <v>29</v>
      </c>
      <c r="E184" s="32" t="s">
        <v>23</v>
      </c>
      <c r="F184" s="32"/>
      <c r="G184" s="50">
        <v>100</v>
      </c>
      <c r="H184" s="39"/>
      <c r="I184" s="39"/>
      <c r="J184" s="36">
        <f t="shared" si="2"/>
        <v>349439.19999999995</v>
      </c>
    </row>
    <row r="185" spans="1:10" ht="18" customHeight="1">
      <c r="A185" s="30">
        <v>180</v>
      </c>
      <c r="B185" s="32" t="s">
        <v>360</v>
      </c>
      <c r="C185" s="53" t="s">
        <v>215</v>
      </c>
      <c r="D185" s="53" t="s">
        <v>216</v>
      </c>
      <c r="E185" s="32" t="s">
        <v>23</v>
      </c>
      <c r="F185" s="32"/>
      <c r="G185" s="50">
        <v>200</v>
      </c>
      <c r="H185" s="39"/>
      <c r="I185" s="39"/>
      <c r="J185" s="36">
        <f t="shared" si="2"/>
        <v>349639.19999999995</v>
      </c>
    </row>
    <row r="186" spans="1:10" ht="18" customHeight="1">
      <c r="A186" s="30">
        <v>181</v>
      </c>
      <c r="B186" s="32" t="s">
        <v>360</v>
      </c>
      <c r="C186" s="53" t="s">
        <v>217</v>
      </c>
      <c r="D186" s="53" t="s">
        <v>45</v>
      </c>
      <c r="E186" s="32" t="s">
        <v>23</v>
      </c>
      <c r="F186" s="32"/>
      <c r="G186" s="50">
        <v>200</v>
      </c>
      <c r="H186" s="39"/>
      <c r="I186" s="39"/>
      <c r="J186" s="36">
        <f t="shared" si="2"/>
        <v>349839.19999999995</v>
      </c>
    </row>
    <row r="187" spans="1:10" ht="18" customHeight="1">
      <c r="A187" s="30">
        <v>182</v>
      </c>
      <c r="B187" s="32" t="s">
        <v>360</v>
      </c>
      <c r="C187" s="53" t="s">
        <v>218</v>
      </c>
      <c r="D187" s="53" t="s">
        <v>45</v>
      </c>
      <c r="E187" s="32" t="s">
        <v>23</v>
      </c>
      <c r="F187" s="32"/>
      <c r="G187" s="50">
        <v>200</v>
      </c>
      <c r="H187" s="39"/>
      <c r="I187" s="39"/>
      <c r="J187" s="36">
        <f t="shared" si="2"/>
        <v>350039.19999999995</v>
      </c>
    </row>
    <row r="188" spans="1:10" ht="18" customHeight="1">
      <c r="A188" s="30">
        <v>183</v>
      </c>
      <c r="B188" s="32" t="s">
        <v>360</v>
      </c>
      <c r="C188" s="32"/>
      <c r="D188" s="229" t="s">
        <v>219</v>
      </c>
      <c r="E188" s="230"/>
      <c r="F188" s="231"/>
      <c r="G188" s="39"/>
      <c r="H188" s="39"/>
      <c r="I188" s="41">
        <v>-8000</v>
      </c>
      <c r="J188" s="36">
        <f t="shared" si="2"/>
        <v>342039.19999999995</v>
      </c>
    </row>
    <row r="189" spans="1:10" ht="18" customHeight="1">
      <c r="A189" s="30">
        <v>184</v>
      </c>
      <c r="B189" s="32" t="s">
        <v>361</v>
      </c>
      <c r="C189" s="32"/>
      <c r="D189" s="229" t="s">
        <v>220</v>
      </c>
      <c r="E189" s="230"/>
      <c r="F189" s="231"/>
      <c r="G189" s="41"/>
      <c r="H189" s="41"/>
      <c r="I189" s="41">
        <v>-20</v>
      </c>
      <c r="J189" s="36">
        <f t="shared" si="2"/>
        <v>342019.19999999995</v>
      </c>
    </row>
    <row r="190" spans="1:10" ht="18" customHeight="1">
      <c r="A190" s="30">
        <v>185</v>
      </c>
      <c r="B190" s="32" t="s">
        <v>362</v>
      </c>
      <c r="C190" s="53" t="s">
        <v>221</v>
      </c>
      <c r="D190" s="53" t="s">
        <v>222</v>
      </c>
      <c r="E190" s="32" t="s">
        <v>23</v>
      </c>
      <c r="F190" s="32"/>
      <c r="G190" s="39">
        <v>380</v>
      </c>
      <c r="H190" s="39"/>
      <c r="I190" s="39"/>
      <c r="J190" s="36">
        <f t="shared" si="2"/>
        <v>342399.19999999995</v>
      </c>
    </row>
    <row r="191" spans="1:10" ht="18" customHeight="1">
      <c r="A191" s="30">
        <v>186</v>
      </c>
      <c r="B191" s="32" t="s">
        <v>363</v>
      </c>
      <c r="C191" s="32"/>
      <c r="D191" s="226" t="s">
        <v>9</v>
      </c>
      <c r="E191" s="227"/>
      <c r="F191" s="228"/>
      <c r="G191" s="63"/>
      <c r="H191" s="39">
        <v>2544</v>
      </c>
      <c r="I191" s="39"/>
      <c r="J191" s="36">
        <f t="shared" si="2"/>
        <v>344943.19999999995</v>
      </c>
    </row>
    <row r="192" spans="1:10" ht="18" customHeight="1">
      <c r="A192" s="30">
        <v>187</v>
      </c>
      <c r="B192" s="32" t="s">
        <v>364</v>
      </c>
      <c r="C192" s="53" t="s">
        <v>223</v>
      </c>
      <c r="D192" s="53" t="s">
        <v>224</v>
      </c>
      <c r="E192" s="32" t="s">
        <v>23</v>
      </c>
      <c r="F192" s="32"/>
      <c r="G192" s="50">
        <v>200</v>
      </c>
      <c r="H192" s="39"/>
      <c r="I192" s="39"/>
      <c r="J192" s="36">
        <f t="shared" si="2"/>
        <v>345143.19999999995</v>
      </c>
    </row>
    <row r="193" spans="1:10" ht="18" customHeight="1">
      <c r="A193" s="30">
        <v>188</v>
      </c>
      <c r="B193" s="32" t="s">
        <v>364</v>
      </c>
      <c r="C193" s="53" t="s">
        <v>223</v>
      </c>
      <c r="D193" s="53" t="s">
        <v>225</v>
      </c>
      <c r="E193" s="32" t="s">
        <v>23</v>
      </c>
      <c r="F193" s="32"/>
      <c r="G193" s="50">
        <v>333.33</v>
      </c>
      <c r="H193" s="39"/>
      <c r="I193" s="39"/>
      <c r="J193" s="36">
        <f t="shared" si="2"/>
        <v>345476.52999999997</v>
      </c>
    </row>
    <row r="194" spans="1:10" ht="18" customHeight="1">
      <c r="A194" s="30">
        <v>189</v>
      </c>
      <c r="B194" s="32" t="s">
        <v>365</v>
      </c>
      <c r="C194" s="53" t="s">
        <v>226</v>
      </c>
      <c r="D194" s="53" t="s">
        <v>45</v>
      </c>
      <c r="E194" s="32" t="s">
        <v>23</v>
      </c>
      <c r="F194" s="32"/>
      <c r="G194" s="39">
        <v>168</v>
      </c>
      <c r="H194" s="39"/>
      <c r="I194" s="39"/>
      <c r="J194" s="36">
        <f t="shared" si="2"/>
        <v>345644.52999999997</v>
      </c>
    </row>
    <row r="195" spans="1:10" ht="18" customHeight="1">
      <c r="A195" s="30">
        <v>190</v>
      </c>
      <c r="B195" s="32" t="s">
        <v>365</v>
      </c>
      <c r="C195" s="32"/>
      <c r="D195" s="229" t="s">
        <v>220</v>
      </c>
      <c r="E195" s="230"/>
      <c r="F195" s="231"/>
      <c r="G195" s="39"/>
      <c r="H195" s="39"/>
      <c r="I195" s="41">
        <v>-18.5</v>
      </c>
      <c r="J195" s="36">
        <f t="shared" si="2"/>
        <v>345626.02999999997</v>
      </c>
    </row>
    <row r="196" spans="1:10" ht="18" customHeight="1">
      <c r="A196" s="30">
        <v>191</v>
      </c>
      <c r="B196" s="32" t="s">
        <v>227</v>
      </c>
      <c r="C196" s="53"/>
      <c r="D196" s="229" t="s">
        <v>228</v>
      </c>
      <c r="E196" s="230"/>
      <c r="F196" s="231"/>
      <c r="G196" s="50"/>
      <c r="H196" s="39"/>
      <c r="I196" s="41">
        <v>-5000</v>
      </c>
      <c r="J196" s="36">
        <f t="shared" si="2"/>
        <v>340626.02999999997</v>
      </c>
    </row>
    <row r="197" spans="1:10" ht="18" customHeight="1">
      <c r="A197" s="30">
        <v>192</v>
      </c>
      <c r="B197" s="129" t="s">
        <v>575</v>
      </c>
      <c r="C197" s="53"/>
      <c r="D197" s="226" t="s">
        <v>571</v>
      </c>
      <c r="E197" s="227"/>
      <c r="F197" s="228"/>
      <c r="G197" s="50">
        <v>23.08</v>
      </c>
      <c r="H197" s="39"/>
      <c r="I197" s="41"/>
      <c r="J197" s="36">
        <f t="shared" si="2"/>
        <v>340649.11</v>
      </c>
    </row>
    <row r="198" spans="1:10" ht="18" customHeight="1">
      <c r="A198" s="30">
        <v>193</v>
      </c>
      <c r="B198" s="32" t="s">
        <v>366</v>
      </c>
      <c r="C198" s="53" t="s">
        <v>229</v>
      </c>
      <c r="D198" s="53" t="s">
        <v>33</v>
      </c>
      <c r="E198" s="32" t="s">
        <v>23</v>
      </c>
      <c r="F198" s="32"/>
      <c r="G198" s="50">
        <v>150</v>
      </c>
      <c r="H198" s="39"/>
      <c r="I198" s="39"/>
      <c r="J198" s="36">
        <f t="shared" si="2"/>
        <v>340799.11</v>
      </c>
    </row>
    <row r="199" spans="1:10" ht="18" customHeight="1">
      <c r="A199" s="30">
        <v>194</v>
      </c>
      <c r="B199" s="32" t="s">
        <v>366</v>
      </c>
      <c r="C199" s="53" t="s">
        <v>230</v>
      </c>
      <c r="D199" s="53"/>
      <c r="E199" s="32" t="s">
        <v>23</v>
      </c>
      <c r="F199" s="32"/>
      <c r="G199" s="50">
        <v>18.8</v>
      </c>
      <c r="H199" s="39"/>
      <c r="I199" s="39"/>
      <c r="J199" s="36">
        <f t="shared" si="2"/>
        <v>340817.91</v>
      </c>
    </row>
    <row r="200" spans="1:10" ht="18" customHeight="1">
      <c r="A200" s="30">
        <v>195</v>
      </c>
      <c r="B200" s="32" t="s">
        <v>366</v>
      </c>
      <c r="C200" s="53" t="s">
        <v>231</v>
      </c>
      <c r="D200" s="53" t="s">
        <v>88</v>
      </c>
      <c r="E200" s="32" t="s">
        <v>23</v>
      </c>
      <c r="F200" s="32"/>
      <c r="G200" s="50">
        <v>888.88</v>
      </c>
      <c r="H200" s="39"/>
      <c r="I200" s="39"/>
      <c r="J200" s="36">
        <f t="shared" si="2"/>
        <v>341706.79</v>
      </c>
    </row>
    <row r="201" spans="1:10" ht="18" customHeight="1">
      <c r="A201" s="30">
        <v>196</v>
      </c>
      <c r="B201" s="32" t="s">
        <v>367</v>
      </c>
      <c r="C201" s="32"/>
      <c r="D201" s="226" t="s">
        <v>9</v>
      </c>
      <c r="E201" s="227"/>
      <c r="F201" s="228"/>
      <c r="G201" s="39"/>
      <c r="H201" s="39">
        <v>420</v>
      </c>
      <c r="I201" s="39"/>
      <c r="J201" s="36">
        <f t="shared" si="2"/>
        <v>342126.79</v>
      </c>
    </row>
    <row r="202" spans="1:10" ht="18" customHeight="1">
      <c r="A202" s="30">
        <v>197</v>
      </c>
      <c r="B202" s="32" t="s">
        <v>368</v>
      </c>
      <c r="C202" s="53" t="s">
        <v>232</v>
      </c>
      <c r="D202" s="53" t="s">
        <v>27</v>
      </c>
      <c r="E202" s="32" t="s">
        <v>23</v>
      </c>
      <c r="F202" s="32"/>
      <c r="G202" s="39">
        <v>200</v>
      </c>
      <c r="H202" s="39"/>
      <c r="I202" s="39"/>
      <c r="J202" s="36">
        <f t="shared" si="2"/>
        <v>342326.79</v>
      </c>
    </row>
    <row r="203" spans="1:10" ht="18" customHeight="1">
      <c r="A203" s="30">
        <v>198</v>
      </c>
      <c r="B203" s="32" t="s">
        <v>368</v>
      </c>
      <c r="C203" s="32"/>
      <c r="D203" s="229" t="s">
        <v>233</v>
      </c>
      <c r="E203" s="230"/>
      <c r="F203" s="231"/>
      <c r="G203" s="39"/>
      <c r="H203" s="39"/>
      <c r="I203" s="41">
        <v>-8000</v>
      </c>
      <c r="J203" s="36">
        <f t="shared" ref="J203:J204" si="3">J202+G203+H203+I203</f>
        <v>334326.78999999998</v>
      </c>
    </row>
    <row r="204" spans="1:10" ht="20.25" customHeight="1" thickBot="1">
      <c r="A204" s="30">
        <v>199</v>
      </c>
      <c r="B204" s="176" t="s">
        <v>369</v>
      </c>
      <c r="C204" s="176"/>
      <c r="D204" s="273" t="s">
        <v>9</v>
      </c>
      <c r="E204" s="274"/>
      <c r="F204" s="275"/>
      <c r="G204" s="175"/>
      <c r="H204" s="175">
        <v>2314</v>
      </c>
      <c r="I204" s="175"/>
      <c r="J204" s="36">
        <f t="shared" si="3"/>
        <v>336640.79</v>
      </c>
    </row>
    <row r="205" spans="1:10" ht="22.5" customHeight="1">
      <c r="A205" s="276" t="s">
        <v>538</v>
      </c>
      <c r="B205" s="182" t="s">
        <v>530</v>
      </c>
      <c r="C205" s="279" t="s">
        <v>537</v>
      </c>
      <c r="D205" s="280"/>
      <c r="E205" s="189">
        <v>146.06</v>
      </c>
      <c r="F205" s="185" t="s">
        <v>539</v>
      </c>
      <c r="G205" s="175"/>
      <c r="H205" s="175"/>
      <c r="I205" s="175"/>
      <c r="J205" s="143"/>
    </row>
    <row r="206" spans="1:10" ht="21.75" customHeight="1">
      <c r="A206" s="277"/>
      <c r="B206" s="177" t="s">
        <v>531</v>
      </c>
      <c r="C206" s="281" t="s">
        <v>534</v>
      </c>
      <c r="D206" s="282"/>
      <c r="E206" s="186">
        <v>247.28</v>
      </c>
      <c r="F206" s="283">
        <f>E205+E206+E207+E208</f>
        <v>393.34000000000003</v>
      </c>
      <c r="G206" s="175"/>
      <c r="H206" s="175"/>
      <c r="I206" s="175"/>
      <c r="J206" s="143"/>
    </row>
    <row r="207" spans="1:10" ht="22.5" customHeight="1">
      <c r="A207" s="277"/>
      <c r="B207" s="177" t="s">
        <v>532</v>
      </c>
      <c r="C207" s="281" t="s">
        <v>535</v>
      </c>
      <c r="D207" s="282"/>
      <c r="E207" s="187">
        <v>0</v>
      </c>
      <c r="F207" s="284"/>
      <c r="G207" s="175"/>
      <c r="H207" s="175"/>
      <c r="I207" s="175"/>
      <c r="J207" s="143"/>
    </row>
    <row r="208" spans="1:10" ht="21" customHeight="1" thickBot="1">
      <c r="A208" s="278"/>
      <c r="B208" s="184" t="s">
        <v>533</v>
      </c>
      <c r="C208" s="286" t="s">
        <v>536</v>
      </c>
      <c r="D208" s="287"/>
      <c r="E208" s="188">
        <v>0</v>
      </c>
      <c r="F208" s="285"/>
      <c r="G208" s="133"/>
      <c r="H208" s="133"/>
      <c r="I208" s="133"/>
      <c r="J208" s="143"/>
    </row>
    <row r="209" spans="1:10" ht="30" customHeight="1" thickBot="1">
      <c r="A209" s="251" t="s">
        <v>273</v>
      </c>
      <c r="B209" s="252"/>
      <c r="C209" s="260" t="s">
        <v>496</v>
      </c>
      <c r="D209" s="261"/>
      <c r="E209" s="261"/>
      <c r="F209" s="261"/>
      <c r="G209" s="144">
        <f>SUM(G7:G208)</f>
        <v>337879.96</v>
      </c>
      <c r="H209" s="147">
        <f>SUM(H7:H208)</f>
        <v>56357.880000000005</v>
      </c>
      <c r="I209" s="148">
        <f>SUM(I7:I208)</f>
        <v>-256577.04</v>
      </c>
      <c r="J209" s="140"/>
    </row>
    <row r="210" spans="1:10" ht="30" customHeight="1">
      <c r="A210" s="253"/>
      <c r="B210" s="254"/>
      <c r="C210" s="259" t="s">
        <v>494</v>
      </c>
      <c r="D210" s="259"/>
      <c r="E210" s="259"/>
      <c r="F210" s="259"/>
      <c r="G210" s="145">
        <v>198979.99</v>
      </c>
      <c r="H210" s="244" t="s">
        <v>511</v>
      </c>
      <c r="I210" s="245"/>
      <c r="J210" s="246"/>
    </row>
    <row r="211" spans="1:10" ht="36.75" customHeight="1">
      <c r="A211" s="253"/>
      <c r="B211" s="254"/>
      <c r="C211" s="288" t="s">
        <v>540</v>
      </c>
      <c r="D211" s="289"/>
      <c r="E211" s="289"/>
      <c r="F211" s="290"/>
      <c r="G211" s="146">
        <f>F206</f>
        <v>393.34000000000003</v>
      </c>
      <c r="H211" s="163" t="s">
        <v>510</v>
      </c>
      <c r="I211" s="164" t="s">
        <v>509</v>
      </c>
      <c r="J211" s="165" t="s">
        <v>512</v>
      </c>
    </row>
    <row r="212" spans="1:10" ht="30" customHeight="1">
      <c r="A212" s="253"/>
      <c r="B212" s="254"/>
      <c r="C212" s="242" t="s">
        <v>490</v>
      </c>
      <c r="D212" s="242"/>
      <c r="E212" s="242"/>
      <c r="F212" s="242"/>
      <c r="G212" s="134">
        <f>G209+H209+I209+G210+G211</f>
        <v>337034.13000000006</v>
      </c>
      <c r="H212" s="154">
        <f>G212</f>
        <v>337034.13000000006</v>
      </c>
      <c r="I212" s="155">
        <v>-209012.94</v>
      </c>
      <c r="J212" s="156">
        <f>G212+I212</f>
        <v>128021.19000000006</v>
      </c>
    </row>
    <row r="213" spans="1:10" ht="30" customHeight="1">
      <c r="A213" s="253"/>
      <c r="B213" s="254"/>
      <c r="C213" s="243" t="s">
        <v>275</v>
      </c>
      <c r="D213" s="243"/>
      <c r="E213" s="243"/>
      <c r="F213" s="243"/>
      <c r="G213" s="146">
        <v>-35500</v>
      </c>
      <c r="H213" s="166"/>
      <c r="I213" s="158"/>
      <c r="J213" s="159"/>
    </row>
    <row r="214" spans="1:10" ht="30" customHeight="1">
      <c r="A214" s="253"/>
      <c r="B214" s="254"/>
      <c r="C214" s="258" t="s">
        <v>493</v>
      </c>
      <c r="D214" s="258"/>
      <c r="E214" s="257" t="s">
        <v>276</v>
      </c>
      <c r="F214" s="257"/>
      <c r="G214" s="134">
        <f>G212+G213</f>
        <v>301534.13000000006</v>
      </c>
      <c r="H214" s="167"/>
      <c r="I214" s="158"/>
      <c r="J214" s="159"/>
    </row>
    <row r="215" spans="1:10" ht="18" customHeight="1" thickBot="1">
      <c r="A215" s="255"/>
      <c r="B215" s="256"/>
      <c r="C215" s="149"/>
      <c r="D215" s="149"/>
      <c r="E215" s="149"/>
      <c r="F215" s="149"/>
      <c r="G215" s="9"/>
      <c r="H215" s="168"/>
      <c r="I215" s="161"/>
      <c r="J215" s="162"/>
    </row>
    <row r="216" spans="1:10" ht="26.25" customHeight="1">
      <c r="B216" s="240" t="s">
        <v>513</v>
      </c>
      <c r="C216" s="240"/>
      <c r="D216" s="240"/>
      <c r="E216" s="240"/>
      <c r="F216" s="240"/>
      <c r="G216" s="240"/>
      <c r="H216" s="169"/>
      <c r="I216" s="170"/>
      <c r="J216" s="170"/>
    </row>
    <row r="217" spans="1:10" ht="15" customHeight="1">
      <c r="B217" s="241" t="s">
        <v>514</v>
      </c>
      <c r="C217" s="241"/>
      <c r="D217" s="241"/>
      <c r="E217" s="241"/>
      <c r="F217" s="241"/>
      <c r="G217" s="241"/>
      <c r="H217" s="241"/>
      <c r="I217" s="241"/>
      <c r="J217" s="241"/>
    </row>
  </sheetData>
  <mergeCells count="114">
    <mergeCell ref="D197:F197"/>
    <mergeCell ref="D204:F204"/>
    <mergeCell ref="A205:A208"/>
    <mergeCell ref="C205:D205"/>
    <mergeCell ref="C206:D206"/>
    <mergeCell ref="F206:F208"/>
    <mergeCell ref="C207:D207"/>
    <mergeCell ref="C208:D208"/>
    <mergeCell ref="C211:F211"/>
    <mergeCell ref="B3:E3"/>
    <mergeCell ref="D91:F91"/>
    <mergeCell ref="D92:F92"/>
    <mergeCell ref="D93:F93"/>
    <mergeCell ref="D143:F143"/>
    <mergeCell ref="D117:F117"/>
    <mergeCell ref="D106:F106"/>
    <mergeCell ref="D105:F105"/>
    <mergeCell ref="D94:F94"/>
    <mergeCell ref="D95:F95"/>
    <mergeCell ref="D96:F96"/>
    <mergeCell ref="B4:C4"/>
    <mergeCell ref="E8:F8"/>
    <mergeCell ref="D10:F10"/>
    <mergeCell ref="D9:F9"/>
    <mergeCell ref="D77:F77"/>
    <mergeCell ref="D4:H4"/>
    <mergeCell ref="D31:F31"/>
    <mergeCell ref="D32:F32"/>
    <mergeCell ref="D55:F55"/>
    <mergeCell ref="D59:F59"/>
    <mergeCell ref="D51:F51"/>
    <mergeCell ref="D62:F62"/>
    <mergeCell ref="D26:F26"/>
    <mergeCell ref="A1:J2"/>
    <mergeCell ref="A209:B215"/>
    <mergeCell ref="E214:F214"/>
    <mergeCell ref="C214:D214"/>
    <mergeCell ref="C210:F210"/>
    <mergeCell ref="C209:F209"/>
    <mergeCell ref="D195:F195"/>
    <mergeCell ref="D203:F203"/>
    <mergeCell ref="D166:F166"/>
    <mergeCell ref="D175:F175"/>
    <mergeCell ref="D158:F158"/>
    <mergeCell ref="D178:F178"/>
    <mergeCell ref="C179:D179"/>
    <mergeCell ref="D191:F191"/>
    <mergeCell ref="D132:F132"/>
    <mergeCell ref="D133:F133"/>
    <mergeCell ref="D136:F136"/>
    <mergeCell ref="D109:F109"/>
    <mergeCell ref="D100:F100"/>
    <mergeCell ref="D101:F101"/>
    <mergeCell ref="D124:F124"/>
    <mergeCell ref="C6:F6"/>
    <mergeCell ref="D33:F33"/>
    <mergeCell ref="D60:F60"/>
    <mergeCell ref="D11:F11"/>
    <mergeCell ref="D29:F29"/>
    <mergeCell ref="D27:F27"/>
    <mergeCell ref="D7:F7"/>
    <mergeCell ref="D30:F30"/>
    <mergeCell ref="D57:F57"/>
    <mergeCell ref="D52:F52"/>
    <mergeCell ref="D53:F53"/>
    <mergeCell ref="D54:F54"/>
    <mergeCell ref="B216:G216"/>
    <mergeCell ref="B217:J217"/>
    <mergeCell ref="D145:F145"/>
    <mergeCell ref="C147:D147"/>
    <mergeCell ref="D139:F139"/>
    <mergeCell ref="D140:F140"/>
    <mergeCell ref="D122:F122"/>
    <mergeCell ref="D126:F126"/>
    <mergeCell ref="D125:F125"/>
    <mergeCell ref="C212:F212"/>
    <mergeCell ref="C213:F213"/>
    <mergeCell ref="D196:F196"/>
    <mergeCell ref="D201:F201"/>
    <mergeCell ref="D189:F189"/>
    <mergeCell ref="D169:F169"/>
    <mergeCell ref="D167:F167"/>
    <mergeCell ref="D127:F127"/>
    <mergeCell ref="D188:F188"/>
    <mergeCell ref="D174:F174"/>
    <mergeCell ref="H210:J210"/>
    <mergeCell ref="D163:F163"/>
    <mergeCell ref="D148:F148"/>
    <mergeCell ref="D173:F173"/>
    <mergeCell ref="D162:F162"/>
    <mergeCell ref="D170:F170"/>
    <mergeCell ref="D171:F171"/>
    <mergeCell ref="D181:F181"/>
    <mergeCell ref="D183:F183"/>
    <mergeCell ref="D56:F56"/>
    <mergeCell ref="D69:F69"/>
    <mergeCell ref="D70:F70"/>
    <mergeCell ref="D71:F71"/>
    <mergeCell ref="D65:F65"/>
    <mergeCell ref="D63:F63"/>
    <mergeCell ref="D107:F107"/>
    <mergeCell ref="C149:D149"/>
    <mergeCell ref="D157:F157"/>
    <mergeCell ref="D150:F150"/>
    <mergeCell ref="D151:F151"/>
    <mergeCell ref="D152:F152"/>
    <mergeCell ref="D61:F61"/>
    <mergeCell ref="D83:F83"/>
    <mergeCell ref="D104:F104"/>
    <mergeCell ref="D114:F114"/>
    <mergeCell ref="D115:F115"/>
    <mergeCell ref="D134:F134"/>
    <mergeCell ref="D161:F161"/>
    <mergeCell ref="D180:F180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5"/>
  <sheetViews>
    <sheetView tabSelected="1" zoomScale="77" zoomScaleNormal="77" workbookViewId="0">
      <pane xSplit="1" ySplit="5" topLeftCell="B108" activePane="bottomRight" state="frozen"/>
      <selection pane="topRight" activeCell="B1" sqref="B1"/>
      <selection pane="bottomLeft" activeCell="A5" sqref="A5"/>
      <selection pane="bottomRight" activeCell="G8" sqref="G8"/>
    </sheetView>
  </sheetViews>
  <sheetFormatPr defaultRowHeight="13.5"/>
  <cols>
    <col min="1" max="1" width="5.5" customWidth="1"/>
    <col min="2" max="2" width="13.25" customWidth="1"/>
    <col min="3" max="3" width="14.75" customWidth="1"/>
    <col min="4" max="4" width="15.25" customWidth="1"/>
    <col min="5" max="5" width="16.375" customWidth="1"/>
    <col min="6" max="6" width="16.875" customWidth="1"/>
    <col min="7" max="7" width="20.125" customWidth="1"/>
    <col min="8" max="8" width="17.625" customWidth="1"/>
    <col min="9" max="9" width="19" customWidth="1"/>
    <col min="10" max="10" width="19.5" customWidth="1"/>
  </cols>
  <sheetData>
    <row r="1" spans="1:10" ht="22.5" customHeight="1">
      <c r="A1" s="247" t="s">
        <v>497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22.5" customHeight="1">
      <c r="A2" s="249"/>
      <c r="B2" s="250"/>
      <c r="C2" s="250"/>
      <c r="D2" s="250"/>
      <c r="E2" s="250"/>
      <c r="F2" s="250"/>
      <c r="G2" s="250"/>
      <c r="H2" s="250"/>
      <c r="I2" s="250"/>
      <c r="J2" s="250"/>
    </row>
    <row r="3" spans="1:10" ht="17.25" customHeight="1">
      <c r="A3" s="126"/>
      <c r="B3" s="265" t="s">
        <v>499</v>
      </c>
      <c r="C3" s="265"/>
      <c r="D3" s="265"/>
      <c r="E3" s="265"/>
      <c r="F3" s="127"/>
      <c r="G3" s="127"/>
      <c r="H3" s="127"/>
      <c r="I3" s="7"/>
      <c r="J3" s="7"/>
    </row>
    <row r="4" spans="1:10" ht="21" thickBot="1">
      <c r="A4" s="8"/>
      <c r="B4" s="266" t="s">
        <v>0</v>
      </c>
      <c r="C4" s="266"/>
      <c r="D4" s="269" t="s">
        <v>1</v>
      </c>
      <c r="E4" s="269"/>
      <c r="F4" s="269"/>
      <c r="G4" s="269"/>
      <c r="H4" s="269"/>
      <c r="I4" s="4"/>
      <c r="J4" s="4"/>
    </row>
    <row r="5" spans="1:10" ht="18" customHeight="1">
      <c r="A5" s="25" t="s">
        <v>2</v>
      </c>
      <c r="B5" s="26" t="s">
        <v>3</v>
      </c>
      <c r="C5" s="26" t="s">
        <v>4</v>
      </c>
      <c r="D5" s="26" t="s">
        <v>5</v>
      </c>
      <c r="E5" s="27" t="s">
        <v>6</v>
      </c>
      <c r="F5" s="26" t="s">
        <v>7</v>
      </c>
      <c r="G5" s="26" t="s">
        <v>8</v>
      </c>
      <c r="H5" s="28" t="s">
        <v>9</v>
      </c>
      <c r="I5" s="28" t="s">
        <v>10</v>
      </c>
      <c r="J5" s="29" t="s">
        <v>11</v>
      </c>
    </row>
    <row r="6" spans="1:10" ht="21.75" customHeight="1">
      <c r="A6" s="218"/>
      <c r="B6" s="219"/>
      <c r="C6" s="310" t="s">
        <v>495</v>
      </c>
      <c r="D6" s="310"/>
      <c r="E6" s="310"/>
      <c r="F6" s="310"/>
      <c r="G6" s="220">
        <v>337879.96</v>
      </c>
      <c r="H6" s="221">
        <v>56357.88</v>
      </c>
      <c r="I6" s="221">
        <v>-256577.04</v>
      </c>
      <c r="J6" s="222">
        <v>336640.79</v>
      </c>
    </row>
    <row r="7" spans="1:10" ht="18" customHeight="1">
      <c r="A7" s="30">
        <v>193</v>
      </c>
      <c r="B7" s="32" t="s">
        <v>370</v>
      </c>
      <c r="C7" s="32"/>
      <c r="D7" s="295" t="s">
        <v>9</v>
      </c>
      <c r="E7" s="295"/>
      <c r="F7" s="295"/>
      <c r="G7" s="39"/>
      <c r="H7" s="39">
        <v>1986</v>
      </c>
      <c r="I7" s="39"/>
      <c r="J7" s="36">
        <f>J6+G7+H7+I7</f>
        <v>338626.79</v>
      </c>
    </row>
    <row r="8" spans="1:10" ht="18" customHeight="1">
      <c r="A8" s="30">
        <v>194</v>
      </c>
      <c r="B8" s="32" t="s">
        <v>370</v>
      </c>
      <c r="C8" s="32"/>
      <c r="D8" s="223" t="s">
        <v>371</v>
      </c>
      <c r="E8" s="224"/>
      <c r="F8" s="225"/>
      <c r="G8" s="39"/>
      <c r="H8" s="39"/>
      <c r="I8" s="41">
        <v>-3500</v>
      </c>
      <c r="J8" s="36">
        <f t="shared" ref="J8:J76" si="0">J7+G8+H8+I8</f>
        <v>335126.78999999998</v>
      </c>
    </row>
    <row r="9" spans="1:10" ht="18" customHeight="1">
      <c r="A9" s="30">
        <v>195</v>
      </c>
      <c r="B9" s="32" t="s">
        <v>370</v>
      </c>
      <c r="C9" s="32"/>
      <c r="D9" s="223" t="s">
        <v>372</v>
      </c>
      <c r="E9" s="224"/>
      <c r="F9" s="225"/>
      <c r="G9" s="39"/>
      <c r="H9" s="39"/>
      <c r="I9" s="41">
        <v>-3500</v>
      </c>
      <c r="J9" s="36">
        <f t="shared" si="0"/>
        <v>331626.78999999998</v>
      </c>
    </row>
    <row r="10" spans="1:10" ht="18" customHeight="1">
      <c r="A10" s="30">
        <v>196</v>
      </c>
      <c r="B10" s="32" t="s">
        <v>370</v>
      </c>
      <c r="C10" s="32"/>
      <c r="D10" s="223" t="s">
        <v>373</v>
      </c>
      <c r="E10" s="224"/>
      <c r="F10" s="225"/>
      <c r="G10" s="39"/>
      <c r="H10" s="39"/>
      <c r="I10" s="41">
        <v>-5000</v>
      </c>
      <c r="J10" s="36">
        <f t="shared" si="0"/>
        <v>326626.78999999998</v>
      </c>
    </row>
    <row r="11" spans="1:10" ht="18" customHeight="1">
      <c r="A11" s="30">
        <v>197</v>
      </c>
      <c r="B11" s="32" t="s">
        <v>374</v>
      </c>
      <c r="C11" s="53" t="s">
        <v>75</v>
      </c>
      <c r="D11" s="53" t="s">
        <v>76</v>
      </c>
      <c r="E11" s="32" t="s">
        <v>23</v>
      </c>
      <c r="F11" s="32"/>
      <c r="G11" s="50">
        <v>168.88</v>
      </c>
      <c r="H11" s="39"/>
      <c r="I11" s="39"/>
      <c r="J11" s="36">
        <f t="shared" si="0"/>
        <v>326795.67</v>
      </c>
    </row>
    <row r="12" spans="1:10" ht="18" customHeight="1">
      <c r="A12" s="30">
        <v>198</v>
      </c>
      <c r="B12" s="32" t="s">
        <v>375</v>
      </c>
      <c r="C12" s="235" t="s">
        <v>234</v>
      </c>
      <c r="D12" s="236"/>
      <c r="E12" s="32" t="s">
        <v>23</v>
      </c>
      <c r="F12" s="32"/>
      <c r="G12" s="50">
        <v>200</v>
      </c>
      <c r="H12" s="39"/>
      <c r="I12" s="39"/>
      <c r="J12" s="36">
        <f t="shared" si="0"/>
        <v>326995.67</v>
      </c>
    </row>
    <row r="13" spans="1:10" ht="18" customHeight="1">
      <c r="A13" s="30">
        <v>199</v>
      </c>
      <c r="B13" s="32" t="s">
        <v>376</v>
      </c>
      <c r="C13" s="32"/>
      <c r="D13" s="229" t="s">
        <v>235</v>
      </c>
      <c r="E13" s="230"/>
      <c r="F13" s="231"/>
      <c r="G13" s="39"/>
      <c r="H13" s="39"/>
      <c r="I13" s="41">
        <v>-20000</v>
      </c>
      <c r="J13" s="36">
        <f t="shared" si="0"/>
        <v>306995.67</v>
      </c>
    </row>
    <row r="14" spans="1:10" ht="18" customHeight="1">
      <c r="A14" s="30">
        <v>200</v>
      </c>
      <c r="B14" s="32" t="s">
        <v>377</v>
      </c>
      <c r="C14" s="32"/>
      <c r="D14" s="226" t="s">
        <v>9</v>
      </c>
      <c r="E14" s="227"/>
      <c r="F14" s="228"/>
      <c r="G14" s="39"/>
      <c r="H14" s="39">
        <v>1644</v>
      </c>
      <c r="I14" s="39"/>
      <c r="J14" s="36">
        <f t="shared" si="0"/>
        <v>308639.67</v>
      </c>
    </row>
    <row r="15" spans="1:10" ht="18" customHeight="1">
      <c r="A15" s="30">
        <v>201</v>
      </c>
      <c r="B15" s="129" t="s">
        <v>576</v>
      </c>
      <c r="C15" s="32"/>
      <c r="D15" s="237" t="s">
        <v>569</v>
      </c>
      <c r="E15" s="238"/>
      <c r="F15" s="239"/>
      <c r="G15" s="39"/>
      <c r="H15" s="39"/>
      <c r="I15" s="41">
        <v>-20</v>
      </c>
      <c r="J15" s="36">
        <f t="shared" si="0"/>
        <v>308619.67</v>
      </c>
    </row>
    <row r="16" spans="1:10" ht="18" customHeight="1">
      <c r="A16" s="30">
        <v>202</v>
      </c>
      <c r="B16" s="32" t="s">
        <v>378</v>
      </c>
      <c r="C16" s="32"/>
      <c r="D16" s="229" t="s">
        <v>118</v>
      </c>
      <c r="E16" s="230"/>
      <c r="F16" s="231"/>
      <c r="G16" s="39"/>
      <c r="H16" s="39"/>
      <c r="I16" s="41">
        <v>-2</v>
      </c>
      <c r="J16" s="36">
        <f t="shared" si="0"/>
        <v>308617.67</v>
      </c>
    </row>
    <row r="17" spans="1:10" ht="18" customHeight="1">
      <c r="A17" s="30">
        <v>203</v>
      </c>
      <c r="B17" s="32" t="s">
        <v>379</v>
      </c>
      <c r="C17" s="32"/>
      <c r="D17" s="226" t="s">
        <v>9</v>
      </c>
      <c r="E17" s="227"/>
      <c r="F17" s="228"/>
      <c r="G17" s="39"/>
      <c r="H17" s="39">
        <v>1384</v>
      </c>
      <c r="I17" s="39"/>
      <c r="J17" s="36">
        <f t="shared" si="0"/>
        <v>310001.67</v>
      </c>
    </row>
    <row r="18" spans="1:10" ht="18" customHeight="1">
      <c r="A18" s="30">
        <v>204</v>
      </c>
      <c r="B18" s="32" t="s">
        <v>236</v>
      </c>
      <c r="C18" s="32"/>
      <c r="D18" s="229" t="s">
        <v>237</v>
      </c>
      <c r="E18" s="230"/>
      <c r="F18" s="231"/>
      <c r="G18" s="61">
        <v>82742</v>
      </c>
      <c r="H18" s="39"/>
      <c r="I18" s="41"/>
      <c r="J18" s="36">
        <f t="shared" si="0"/>
        <v>392743.67</v>
      </c>
    </row>
    <row r="19" spans="1:10" ht="18" customHeight="1">
      <c r="A19" s="30">
        <v>205</v>
      </c>
      <c r="B19" s="32" t="s">
        <v>380</v>
      </c>
      <c r="C19" s="32"/>
      <c r="D19" s="229" t="s">
        <v>220</v>
      </c>
      <c r="E19" s="230"/>
      <c r="F19" s="231"/>
      <c r="G19" s="39"/>
      <c r="H19" s="39"/>
      <c r="I19" s="41">
        <v>-52</v>
      </c>
      <c r="J19" s="36">
        <f t="shared" si="0"/>
        <v>392691.67</v>
      </c>
    </row>
    <row r="20" spans="1:10" ht="18" customHeight="1">
      <c r="A20" s="30">
        <v>206</v>
      </c>
      <c r="B20" s="32" t="s">
        <v>380</v>
      </c>
      <c r="C20" s="32"/>
      <c r="D20" s="229" t="s">
        <v>238</v>
      </c>
      <c r="E20" s="230"/>
      <c r="F20" s="231"/>
      <c r="G20" s="39"/>
      <c r="H20" s="39"/>
      <c r="I20" s="41">
        <v>-20500</v>
      </c>
      <c r="J20" s="36">
        <f t="shared" si="0"/>
        <v>372191.67</v>
      </c>
    </row>
    <row r="21" spans="1:10" ht="18" customHeight="1">
      <c r="A21" s="30">
        <v>207</v>
      </c>
      <c r="B21" s="32" t="s">
        <v>380</v>
      </c>
      <c r="C21" s="32"/>
      <c r="D21" s="229" t="s">
        <v>239</v>
      </c>
      <c r="E21" s="230"/>
      <c r="F21" s="231"/>
      <c r="G21" s="39"/>
      <c r="H21" s="39"/>
      <c r="I21" s="41">
        <v>-59.5</v>
      </c>
      <c r="J21" s="36">
        <f t="shared" si="0"/>
        <v>372132.17</v>
      </c>
    </row>
    <row r="22" spans="1:10" ht="18" customHeight="1">
      <c r="A22" s="30">
        <v>208</v>
      </c>
      <c r="B22" s="32" t="s">
        <v>381</v>
      </c>
      <c r="C22" s="32"/>
      <c r="D22" s="226" t="s">
        <v>9</v>
      </c>
      <c r="E22" s="227"/>
      <c r="F22" s="228"/>
      <c r="G22" s="39"/>
      <c r="H22" s="64">
        <v>1640</v>
      </c>
      <c r="I22" s="39"/>
      <c r="J22" s="36">
        <f t="shared" si="0"/>
        <v>373772.17</v>
      </c>
    </row>
    <row r="23" spans="1:10" ht="18" customHeight="1">
      <c r="A23" s="30">
        <v>209</v>
      </c>
      <c r="B23" s="32" t="s">
        <v>240</v>
      </c>
      <c r="C23" s="32"/>
      <c r="D23" s="226" t="s">
        <v>9</v>
      </c>
      <c r="E23" s="227"/>
      <c r="F23" s="228"/>
      <c r="G23" s="39"/>
      <c r="H23" s="64">
        <v>754</v>
      </c>
      <c r="I23" s="39"/>
      <c r="J23" s="36">
        <f t="shared" si="0"/>
        <v>374526.17</v>
      </c>
    </row>
    <row r="24" spans="1:10" ht="18" customHeight="1">
      <c r="A24" s="30">
        <v>210</v>
      </c>
      <c r="B24" s="32" t="s">
        <v>382</v>
      </c>
      <c r="C24" s="32"/>
      <c r="D24" s="223" t="s">
        <v>371</v>
      </c>
      <c r="E24" s="224"/>
      <c r="F24" s="225"/>
      <c r="G24" s="39"/>
      <c r="H24" s="39"/>
      <c r="I24" s="41">
        <v>-3500</v>
      </c>
      <c r="J24" s="36">
        <f t="shared" si="0"/>
        <v>371026.17</v>
      </c>
    </row>
    <row r="25" spans="1:10" ht="18" customHeight="1">
      <c r="A25" s="30">
        <v>211</v>
      </c>
      <c r="B25" s="32" t="s">
        <v>382</v>
      </c>
      <c r="C25" s="32"/>
      <c r="D25" s="223" t="s">
        <v>372</v>
      </c>
      <c r="E25" s="224"/>
      <c r="F25" s="225"/>
      <c r="G25" s="39"/>
      <c r="H25" s="39"/>
      <c r="I25" s="41">
        <v>-3500</v>
      </c>
      <c r="J25" s="36">
        <f t="shared" si="0"/>
        <v>367526.17</v>
      </c>
    </row>
    <row r="26" spans="1:10" ht="18" customHeight="1">
      <c r="A26" s="30">
        <v>212</v>
      </c>
      <c r="B26" s="32" t="s">
        <v>382</v>
      </c>
      <c r="C26" s="32"/>
      <c r="D26" s="223" t="s">
        <v>383</v>
      </c>
      <c r="E26" s="224"/>
      <c r="F26" s="225"/>
      <c r="G26" s="39"/>
      <c r="H26" s="39"/>
      <c r="I26" s="41">
        <v>-5000</v>
      </c>
      <c r="J26" s="36">
        <f t="shared" si="0"/>
        <v>362526.17</v>
      </c>
    </row>
    <row r="27" spans="1:10" ht="18" customHeight="1">
      <c r="A27" s="30">
        <v>213</v>
      </c>
      <c r="B27" s="32" t="s">
        <v>382</v>
      </c>
      <c r="C27" s="32"/>
      <c r="D27" s="223" t="s">
        <v>384</v>
      </c>
      <c r="E27" s="224"/>
      <c r="F27" s="225"/>
      <c r="G27" s="39"/>
      <c r="H27" s="39"/>
      <c r="I27" s="41">
        <v>-5512.94</v>
      </c>
      <c r="J27" s="36">
        <f t="shared" si="0"/>
        <v>357013.23</v>
      </c>
    </row>
    <row r="28" spans="1:10" ht="18" customHeight="1">
      <c r="A28" s="30">
        <v>214</v>
      </c>
      <c r="B28" s="32" t="s">
        <v>385</v>
      </c>
      <c r="C28" s="235" t="s">
        <v>234</v>
      </c>
      <c r="D28" s="236"/>
      <c r="E28" s="32" t="s">
        <v>23</v>
      </c>
      <c r="F28" s="32"/>
      <c r="G28" s="39">
        <v>200</v>
      </c>
      <c r="H28" s="39"/>
      <c r="I28" s="39"/>
      <c r="J28" s="36">
        <f t="shared" si="0"/>
        <v>357213.23</v>
      </c>
    </row>
    <row r="29" spans="1:10" ht="18" customHeight="1">
      <c r="A29" s="30">
        <v>215</v>
      </c>
      <c r="B29" s="32" t="s">
        <v>386</v>
      </c>
      <c r="C29" s="32"/>
      <c r="D29" s="226" t="s">
        <v>9</v>
      </c>
      <c r="E29" s="227"/>
      <c r="F29" s="228"/>
      <c r="G29" s="39"/>
      <c r="H29" s="39">
        <v>1994</v>
      </c>
      <c r="I29" s="39"/>
      <c r="J29" s="36">
        <f t="shared" si="0"/>
        <v>359207.23</v>
      </c>
    </row>
    <row r="30" spans="1:10" ht="18" customHeight="1">
      <c r="A30" s="30">
        <v>216</v>
      </c>
      <c r="B30" s="32" t="s">
        <v>386</v>
      </c>
      <c r="C30" s="32"/>
      <c r="D30" s="229" t="s">
        <v>241</v>
      </c>
      <c r="E30" s="230"/>
      <c r="F30" s="231"/>
      <c r="G30" s="39"/>
      <c r="H30" s="39"/>
      <c r="I30" s="41">
        <v>-82742</v>
      </c>
      <c r="J30" s="36">
        <f t="shared" si="0"/>
        <v>276465.23</v>
      </c>
    </row>
    <row r="31" spans="1:10" ht="18" customHeight="1">
      <c r="A31" s="30">
        <v>217</v>
      </c>
      <c r="B31" s="32" t="s">
        <v>387</v>
      </c>
      <c r="C31" s="53" t="s">
        <v>242</v>
      </c>
      <c r="D31" s="53" t="s">
        <v>43</v>
      </c>
      <c r="E31" s="32" t="s">
        <v>23</v>
      </c>
      <c r="F31" s="32"/>
      <c r="G31" s="39">
        <v>168</v>
      </c>
      <c r="H31" s="39"/>
      <c r="I31" s="39"/>
      <c r="J31" s="36">
        <f t="shared" si="0"/>
        <v>276633.23</v>
      </c>
    </row>
    <row r="32" spans="1:10" ht="18" customHeight="1">
      <c r="A32" s="30">
        <v>218</v>
      </c>
      <c r="B32" s="129" t="s">
        <v>577</v>
      </c>
      <c r="C32" s="53"/>
      <c r="D32" s="237" t="s">
        <v>569</v>
      </c>
      <c r="E32" s="238"/>
      <c r="F32" s="239"/>
      <c r="G32" s="39"/>
      <c r="H32" s="39"/>
      <c r="I32" s="41">
        <v>-20</v>
      </c>
      <c r="J32" s="36">
        <f t="shared" si="0"/>
        <v>276613.23</v>
      </c>
    </row>
    <row r="33" spans="1:10" ht="18" customHeight="1">
      <c r="A33" s="30">
        <v>219</v>
      </c>
      <c r="B33" s="32" t="s">
        <v>388</v>
      </c>
      <c r="C33" s="32"/>
      <c r="D33" s="226" t="s">
        <v>9</v>
      </c>
      <c r="E33" s="227"/>
      <c r="F33" s="228"/>
      <c r="G33" s="39"/>
      <c r="H33" s="39">
        <v>2384</v>
      </c>
      <c r="I33" s="39"/>
      <c r="J33" s="36">
        <f t="shared" si="0"/>
        <v>278997.23</v>
      </c>
    </row>
    <row r="34" spans="1:10" ht="18" customHeight="1">
      <c r="A34" s="30">
        <v>220</v>
      </c>
      <c r="B34" s="32" t="s">
        <v>388</v>
      </c>
      <c r="C34" s="32"/>
      <c r="D34" s="229" t="s">
        <v>118</v>
      </c>
      <c r="E34" s="230"/>
      <c r="F34" s="231"/>
      <c r="G34" s="39"/>
      <c r="H34" s="39"/>
      <c r="I34" s="41">
        <v>-2</v>
      </c>
      <c r="J34" s="36">
        <f t="shared" si="0"/>
        <v>278995.23</v>
      </c>
    </row>
    <row r="35" spans="1:10" ht="18" customHeight="1">
      <c r="A35" s="30">
        <v>221</v>
      </c>
      <c r="B35" s="32" t="s">
        <v>389</v>
      </c>
      <c r="C35" s="53" t="s">
        <v>243</v>
      </c>
      <c r="D35" s="53" t="s">
        <v>244</v>
      </c>
      <c r="E35" s="32" t="s">
        <v>23</v>
      </c>
      <c r="F35" s="32"/>
      <c r="G35" s="39">
        <v>200</v>
      </c>
      <c r="H35" s="39"/>
      <c r="I35" s="39"/>
      <c r="J35" s="36">
        <f t="shared" si="0"/>
        <v>279195.23</v>
      </c>
    </row>
    <row r="36" spans="1:10" ht="18" customHeight="1">
      <c r="A36" s="30">
        <v>222</v>
      </c>
      <c r="B36" s="32" t="s">
        <v>390</v>
      </c>
      <c r="C36" s="32"/>
      <c r="D36" s="229" t="s">
        <v>98</v>
      </c>
      <c r="E36" s="230"/>
      <c r="F36" s="231"/>
      <c r="G36" s="39"/>
      <c r="H36" s="39"/>
      <c r="I36" s="41">
        <v>-24</v>
      </c>
      <c r="J36" s="36">
        <f t="shared" si="0"/>
        <v>279171.23</v>
      </c>
    </row>
    <row r="37" spans="1:10" ht="18" customHeight="1">
      <c r="A37" s="30">
        <v>223</v>
      </c>
      <c r="B37" s="32" t="s">
        <v>391</v>
      </c>
      <c r="C37" s="32"/>
      <c r="D37" s="226" t="s">
        <v>9</v>
      </c>
      <c r="E37" s="227"/>
      <c r="F37" s="228"/>
      <c r="G37" s="39"/>
      <c r="H37" s="45">
        <v>3364</v>
      </c>
      <c r="I37" s="39"/>
      <c r="J37" s="36">
        <f t="shared" si="0"/>
        <v>282535.23</v>
      </c>
    </row>
    <row r="38" spans="1:10" ht="18" customHeight="1">
      <c r="A38" s="30">
        <v>224</v>
      </c>
      <c r="B38" s="32" t="s">
        <v>245</v>
      </c>
      <c r="C38" s="32"/>
      <c r="D38" s="226" t="s">
        <v>9</v>
      </c>
      <c r="E38" s="227"/>
      <c r="F38" s="228"/>
      <c r="G38" s="39"/>
      <c r="H38" s="45">
        <v>1207</v>
      </c>
      <c r="I38" s="39"/>
      <c r="J38" s="36">
        <f t="shared" si="0"/>
        <v>283742.23</v>
      </c>
    </row>
    <row r="39" spans="1:10" ht="18" customHeight="1">
      <c r="A39" s="30">
        <v>225</v>
      </c>
      <c r="B39" s="32" t="s">
        <v>392</v>
      </c>
      <c r="C39" s="235" t="s">
        <v>234</v>
      </c>
      <c r="D39" s="236"/>
      <c r="E39" s="32" t="s">
        <v>23</v>
      </c>
      <c r="F39" s="32"/>
      <c r="G39" s="39">
        <v>200</v>
      </c>
      <c r="H39" s="39"/>
      <c r="I39" s="39"/>
      <c r="J39" s="36">
        <f t="shared" si="0"/>
        <v>283942.23</v>
      </c>
    </row>
    <row r="40" spans="1:10" ht="18" customHeight="1">
      <c r="A40" s="30">
        <v>226</v>
      </c>
      <c r="B40" s="32" t="s">
        <v>392</v>
      </c>
      <c r="C40" s="32"/>
      <c r="D40" s="223" t="s">
        <v>393</v>
      </c>
      <c r="E40" s="224"/>
      <c r="F40" s="225"/>
      <c r="G40" s="39"/>
      <c r="H40" s="39"/>
      <c r="I40" s="41">
        <v>-3500</v>
      </c>
      <c r="J40" s="36">
        <f t="shared" si="0"/>
        <v>280442.23</v>
      </c>
    </row>
    <row r="41" spans="1:10" ht="18" customHeight="1">
      <c r="A41" s="30">
        <v>227</v>
      </c>
      <c r="B41" s="32" t="s">
        <v>392</v>
      </c>
      <c r="C41" s="32"/>
      <c r="D41" s="223" t="s">
        <v>394</v>
      </c>
      <c r="E41" s="224"/>
      <c r="F41" s="225"/>
      <c r="G41" s="39"/>
      <c r="H41" s="39"/>
      <c r="I41" s="41">
        <v>-3500</v>
      </c>
      <c r="J41" s="36">
        <f t="shared" si="0"/>
        <v>276942.23</v>
      </c>
    </row>
    <row r="42" spans="1:10" ht="18" customHeight="1">
      <c r="A42" s="30">
        <v>228</v>
      </c>
      <c r="B42" s="32" t="s">
        <v>392</v>
      </c>
      <c r="C42" s="32"/>
      <c r="D42" s="223" t="s">
        <v>395</v>
      </c>
      <c r="E42" s="224"/>
      <c r="F42" s="225"/>
      <c r="G42" s="39"/>
      <c r="H42" s="39"/>
      <c r="I42" s="41">
        <v>-5000</v>
      </c>
      <c r="J42" s="36">
        <f t="shared" si="0"/>
        <v>271942.23</v>
      </c>
    </row>
    <row r="43" spans="1:10" ht="18" customHeight="1">
      <c r="A43" s="30">
        <v>229</v>
      </c>
      <c r="B43" s="32" t="s">
        <v>392</v>
      </c>
      <c r="C43" s="32"/>
      <c r="D43" s="223" t="s">
        <v>396</v>
      </c>
      <c r="E43" s="224"/>
      <c r="F43" s="225"/>
      <c r="G43" s="39"/>
      <c r="H43" s="39"/>
      <c r="I43" s="41">
        <v>-3500</v>
      </c>
      <c r="J43" s="36">
        <f t="shared" si="0"/>
        <v>268442.23</v>
      </c>
    </row>
    <row r="44" spans="1:10" ht="18" customHeight="1">
      <c r="A44" s="30">
        <v>230</v>
      </c>
      <c r="B44" s="32" t="s">
        <v>397</v>
      </c>
      <c r="C44" s="32"/>
      <c r="D44" s="226" t="s">
        <v>9</v>
      </c>
      <c r="E44" s="227"/>
      <c r="F44" s="228"/>
      <c r="G44" s="39"/>
      <c r="H44" s="45">
        <v>1351</v>
      </c>
      <c r="I44" s="39"/>
      <c r="J44" s="36">
        <f t="shared" si="0"/>
        <v>269793.23</v>
      </c>
    </row>
    <row r="45" spans="1:10" ht="18" customHeight="1">
      <c r="A45" s="30">
        <v>231</v>
      </c>
      <c r="B45" s="32" t="s">
        <v>398</v>
      </c>
      <c r="C45" s="32"/>
      <c r="D45" s="226" t="s">
        <v>9</v>
      </c>
      <c r="E45" s="227"/>
      <c r="F45" s="228"/>
      <c r="G45" s="39"/>
      <c r="H45" s="45">
        <v>328</v>
      </c>
      <c r="I45" s="39"/>
      <c r="J45" s="36">
        <f t="shared" si="0"/>
        <v>270121.23</v>
      </c>
    </row>
    <row r="46" spans="1:10" ht="18" customHeight="1">
      <c r="A46" s="30">
        <v>232</v>
      </c>
      <c r="B46" s="32" t="s">
        <v>399</v>
      </c>
      <c r="C46" s="32"/>
      <c r="D46" s="226" t="s">
        <v>9</v>
      </c>
      <c r="E46" s="227"/>
      <c r="F46" s="228"/>
      <c r="G46" s="39"/>
      <c r="H46" s="45">
        <v>1839</v>
      </c>
      <c r="I46" s="39"/>
      <c r="J46" s="36">
        <f t="shared" si="0"/>
        <v>271960.23</v>
      </c>
    </row>
    <row r="47" spans="1:10" ht="18" customHeight="1">
      <c r="A47" s="30">
        <v>233</v>
      </c>
      <c r="B47" s="129" t="s">
        <v>578</v>
      </c>
      <c r="C47" s="32"/>
      <c r="D47" s="237" t="s">
        <v>569</v>
      </c>
      <c r="E47" s="238"/>
      <c r="F47" s="239"/>
      <c r="G47" s="39"/>
      <c r="H47" s="45"/>
      <c r="I47" s="41">
        <v>-20</v>
      </c>
      <c r="J47" s="36">
        <f t="shared" si="0"/>
        <v>271940.23</v>
      </c>
    </row>
    <row r="48" spans="1:10" ht="18" customHeight="1">
      <c r="A48" s="30">
        <v>234</v>
      </c>
      <c r="B48" s="32" t="s">
        <v>400</v>
      </c>
      <c r="C48" s="53" t="s">
        <v>246</v>
      </c>
      <c r="D48" s="53" t="s">
        <v>247</v>
      </c>
      <c r="E48" s="32" t="s">
        <v>23</v>
      </c>
      <c r="F48" s="32"/>
      <c r="G48" s="39">
        <v>288</v>
      </c>
      <c r="H48" s="39"/>
      <c r="I48" s="39"/>
      <c r="J48" s="36">
        <f t="shared" si="0"/>
        <v>272228.23</v>
      </c>
    </row>
    <row r="49" spans="1:10" ht="18" customHeight="1">
      <c r="A49" s="30">
        <v>235</v>
      </c>
      <c r="B49" s="32" t="s">
        <v>400</v>
      </c>
      <c r="C49" s="32"/>
      <c r="D49" s="229" t="s">
        <v>248</v>
      </c>
      <c r="E49" s="230"/>
      <c r="F49" s="231"/>
      <c r="G49" s="39"/>
      <c r="H49" s="39"/>
      <c r="I49" s="41">
        <v>-8000</v>
      </c>
      <c r="J49" s="36">
        <f t="shared" si="0"/>
        <v>264228.23</v>
      </c>
    </row>
    <row r="50" spans="1:10" ht="18" customHeight="1">
      <c r="A50" s="30">
        <v>236</v>
      </c>
      <c r="B50" s="32" t="s">
        <v>401</v>
      </c>
      <c r="C50" s="32"/>
      <c r="D50" s="226" t="s">
        <v>9</v>
      </c>
      <c r="E50" s="227"/>
      <c r="F50" s="228"/>
      <c r="G50" s="39"/>
      <c r="H50" s="39">
        <v>797</v>
      </c>
      <c r="I50" s="39"/>
      <c r="J50" s="36">
        <f t="shared" si="0"/>
        <v>265025.23</v>
      </c>
    </row>
    <row r="51" spans="1:10" ht="18" customHeight="1">
      <c r="A51" s="30">
        <v>237</v>
      </c>
      <c r="B51" s="32" t="s">
        <v>402</v>
      </c>
      <c r="C51" s="32"/>
      <c r="D51" s="229" t="s">
        <v>118</v>
      </c>
      <c r="E51" s="230"/>
      <c r="F51" s="231"/>
      <c r="G51" s="39"/>
      <c r="H51" s="39"/>
      <c r="I51" s="41">
        <v>-2</v>
      </c>
      <c r="J51" s="36">
        <f t="shared" si="0"/>
        <v>265023.23</v>
      </c>
    </row>
    <row r="52" spans="1:10" ht="18" customHeight="1">
      <c r="A52" s="30">
        <v>238</v>
      </c>
      <c r="B52" s="32" t="s">
        <v>249</v>
      </c>
      <c r="C52" s="32"/>
      <c r="D52" s="226" t="s">
        <v>9</v>
      </c>
      <c r="E52" s="227"/>
      <c r="F52" s="228"/>
      <c r="G52" s="39"/>
      <c r="H52" s="39">
        <v>1116</v>
      </c>
      <c r="I52" s="39"/>
      <c r="J52" s="36">
        <f t="shared" si="0"/>
        <v>266139.23</v>
      </c>
    </row>
    <row r="53" spans="1:10" ht="18" customHeight="1">
      <c r="A53" s="30">
        <v>239</v>
      </c>
      <c r="B53" s="32" t="s">
        <v>403</v>
      </c>
      <c r="C53" s="53" t="s">
        <v>250</v>
      </c>
      <c r="D53" s="53" t="s">
        <v>251</v>
      </c>
      <c r="E53" s="32" t="s">
        <v>434</v>
      </c>
      <c r="F53" s="32"/>
      <c r="G53" s="39">
        <v>238</v>
      </c>
      <c r="H53" s="39"/>
      <c r="I53" s="39"/>
      <c r="J53" s="36">
        <f t="shared" si="0"/>
        <v>266377.23</v>
      </c>
    </row>
    <row r="54" spans="1:10" ht="18" customHeight="1">
      <c r="A54" s="30">
        <v>240</v>
      </c>
      <c r="B54" s="129" t="s">
        <v>579</v>
      </c>
      <c r="C54" s="53"/>
      <c r="D54" s="316" t="s">
        <v>571</v>
      </c>
      <c r="E54" s="317"/>
      <c r="F54" s="318"/>
      <c r="G54" s="39">
        <v>25.66</v>
      </c>
      <c r="H54" s="39"/>
      <c r="I54" s="39"/>
      <c r="J54" s="36">
        <f t="shared" si="0"/>
        <v>266402.88999999996</v>
      </c>
    </row>
    <row r="55" spans="1:10" ht="18" customHeight="1">
      <c r="A55" s="30">
        <v>241</v>
      </c>
      <c r="B55" s="32" t="s">
        <v>404</v>
      </c>
      <c r="C55" s="53" t="s">
        <v>252</v>
      </c>
      <c r="D55" s="235" t="s">
        <v>253</v>
      </c>
      <c r="E55" s="291"/>
      <c r="F55" s="236"/>
      <c r="G55" s="39">
        <v>5000</v>
      </c>
      <c r="H55" s="39"/>
      <c r="I55" s="39"/>
      <c r="J55" s="36">
        <f t="shared" si="0"/>
        <v>271402.88999999996</v>
      </c>
    </row>
    <row r="56" spans="1:10" ht="18" customHeight="1">
      <c r="A56" s="30">
        <v>242</v>
      </c>
      <c r="B56" s="32" t="s">
        <v>404</v>
      </c>
      <c r="C56" s="32"/>
      <c r="D56" s="226" t="s">
        <v>9</v>
      </c>
      <c r="E56" s="227"/>
      <c r="F56" s="228"/>
      <c r="G56" s="39"/>
      <c r="H56" s="39">
        <v>1196</v>
      </c>
      <c r="I56" s="39"/>
      <c r="J56" s="36">
        <f t="shared" si="0"/>
        <v>272598.88999999996</v>
      </c>
    </row>
    <row r="57" spans="1:10" ht="18" customHeight="1">
      <c r="A57" s="30">
        <v>243</v>
      </c>
      <c r="B57" s="32" t="s">
        <v>436</v>
      </c>
      <c r="C57" s="32"/>
      <c r="D57" s="292" t="s">
        <v>437</v>
      </c>
      <c r="E57" s="293"/>
      <c r="F57" s="294"/>
      <c r="G57" s="66">
        <v>95247.21</v>
      </c>
      <c r="H57" s="39"/>
      <c r="I57" s="39"/>
      <c r="J57" s="36">
        <f t="shared" si="0"/>
        <v>367846.1</v>
      </c>
    </row>
    <row r="58" spans="1:10" ht="18" customHeight="1">
      <c r="A58" s="30">
        <v>244</v>
      </c>
      <c r="B58" s="32" t="s">
        <v>436</v>
      </c>
      <c r="C58" s="32"/>
      <c r="D58" s="229" t="s">
        <v>438</v>
      </c>
      <c r="E58" s="230"/>
      <c r="F58" s="231"/>
      <c r="G58" s="39"/>
      <c r="H58" s="39"/>
      <c r="I58" s="41">
        <v>-95247.21</v>
      </c>
      <c r="J58" s="36">
        <f t="shared" si="0"/>
        <v>272598.88999999996</v>
      </c>
    </row>
    <row r="59" spans="1:10" ht="18" customHeight="1">
      <c r="A59" s="30">
        <v>245</v>
      </c>
      <c r="B59" s="32" t="s">
        <v>405</v>
      </c>
      <c r="C59" s="32"/>
      <c r="D59" s="232" t="s">
        <v>254</v>
      </c>
      <c r="E59" s="233"/>
      <c r="F59" s="234"/>
      <c r="G59" s="39"/>
      <c r="H59" s="39"/>
      <c r="I59" s="41">
        <v>-63.04</v>
      </c>
      <c r="J59" s="36">
        <f t="shared" si="0"/>
        <v>272535.84999999998</v>
      </c>
    </row>
    <row r="60" spans="1:10" ht="18" customHeight="1">
      <c r="A60" s="30">
        <v>246</v>
      </c>
      <c r="B60" s="32" t="s">
        <v>406</v>
      </c>
      <c r="C60" s="235" t="s">
        <v>234</v>
      </c>
      <c r="D60" s="236"/>
      <c r="E60" s="32" t="s">
        <v>434</v>
      </c>
      <c r="F60" s="32"/>
      <c r="G60" s="39">
        <v>200</v>
      </c>
      <c r="H60" s="39"/>
      <c r="I60" s="39"/>
      <c r="J60" s="36">
        <f t="shared" si="0"/>
        <v>272735.84999999998</v>
      </c>
    </row>
    <row r="61" spans="1:10" ht="18" customHeight="1">
      <c r="A61" s="30">
        <v>247</v>
      </c>
      <c r="B61" s="32" t="s">
        <v>406</v>
      </c>
      <c r="C61" s="32"/>
      <c r="D61" s="226" t="s">
        <v>9</v>
      </c>
      <c r="E61" s="227"/>
      <c r="F61" s="228"/>
      <c r="G61" s="39"/>
      <c r="H61" s="39">
        <v>2376</v>
      </c>
      <c r="I61" s="39"/>
      <c r="J61" s="36">
        <f t="shared" si="0"/>
        <v>275111.84999999998</v>
      </c>
    </row>
    <row r="62" spans="1:10" ht="18" customHeight="1">
      <c r="A62" s="30">
        <v>248</v>
      </c>
      <c r="B62" s="32" t="s">
        <v>407</v>
      </c>
      <c r="C62" s="235" t="s">
        <v>255</v>
      </c>
      <c r="D62" s="236"/>
      <c r="E62" s="32" t="s">
        <v>434</v>
      </c>
      <c r="F62" s="32"/>
      <c r="G62" s="39">
        <v>5000</v>
      </c>
      <c r="H62" s="39"/>
      <c r="I62" s="39"/>
      <c r="J62" s="36">
        <f t="shared" si="0"/>
        <v>280111.84999999998</v>
      </c>
    </row>
    <row r="63" spans="1:10" ht="18" customHeight="1">
      <c r="A63" s="30">
        <v>249</v>
      </c>
      <c r="B63" s="32" t="s">
        <v>407</v>
      </c>
      <c r="C63" s="32"/>
      <c r="D63" s="223" t="s">
        <v>408</v>
      </c>
      <c r="E63" s="224"/>
      <c r="F63" s="225"/>
      <c r="G63" s="39"/>
      <c r="H63" s="39"/>
      <c r="I63" s="41">
        <v>-3500</v>
      </c>
      <c r="J63" s="36">
        <f t="shared" si="0"/>
        <v>276611.84999999998</v>
      </c>
    </row>
    <row r="64" spans="1:10" ht="18" customHeight="1">
      <c r="A64" s="30">
        <v>250</v>
      </c>
      <c r="B64" s="32" t="s">
        <v>407</v>
      </c>
      <c r="C64" s="32"/>
      <c r="D64" s="223" t="s">
        <v>409</v>
      </c>
      <c r="E64" s="224"/>
      <c r="F64" s="225"/>
      <c r="G64" s="39"/>
      <c r="H64" s="39"/>
      <c r="I64" s="41">
        <v>-3500</v>
      </c>
      <c r="J64" s="36">
        <f t="shared" si="0"/>
        <v>273111.84999999998</v>
      </c>
    </row>
    <row r="65" spans="1:10" ht="18" customHeight="1">
      <c r="A65" s="30">
        <v>251</v>
      </c>
      <c r="B65" s="32" t="s">
        <v>407</v>
      </c>
      <c r="C65" s="32"/>
      <c r="D65" s="223" t="s">
        <v>410</v>
      </c>
      <c r="E65" s="224"/>
      <c r="F65" s="225"/>
      <c r="G65" s="39"/>
      <c r="H65" s="39"/>
      <c r="I65" s="41">
        <v>-5000</v>
      </c>
      <c r="J65" s="36">
        <f t="shared" si="0"/>
        <v>268111.84999999998</v>
      </c>
    </row>
    <row r="66" spans="1:10" ht="18" customHeight="1">
      <c r="A66" s="30">
        <v>252</v>
      </c>
      <c r="B66" s="32" t="s">
        <v>407</v>
      </c>
      <c r="C66" s="32"/>
      <c r="D66" s="223" t="s">
        <v>411</v>
      </c>
      <c r="E66" s="224"/>
      <c r="F66" s="225"/>
      <c r="G66" s="39"/>
      <c r="H66" s="39"/>
      <c r="I66" s="41">
        <v>-3500</v>
      </c>
      <c r="J66" s="36">
        <f t="shared" si="0"/>
        <v>264611.84999999998</v>
      </c>
    </row>
    <row r="67" spans="1:10" ht="18" customHeight="1">
      <c r="A67" s="30">
        <v>253</v>
      </c>
      <c r="B67" s="32" t="s">
        <v>412</v>
      </c>
      <c r="C67" s="32"/>
      <c r="D67" s="229" t="s">
        <v>98</v>
      </c>
      <c r="E67" s="230"/>
      <c r="F67" s="231"/>
      <c r="G67" s="39"/>
      <c r="H67" s="39"/>
      <c r="I67" s="41">
        <v>-44</v>
      </c>
      <c r="J67" s="36">
        <f t="shared" si="0"/>
        <v>264567.84999999998</v>
      </c>
    </row>
    <row r="68" spans="1:10" ht="18" customHeight="1">
      <c r="A68" s="296">
        <v>254</v>
      </c>
      <c r="B68" s="298" t="s">
        <v>413</v>
      </c>
      <c r="C68" s="300" t="s">
        <v>500</v>
      </c>
      <c r="D68" s="301"/>
      <c r="E68" s="301"/>
      <c r="F68" s="301"/>
      <c r="G68" s="302">
        <v>8000</v>
      </c>
      <c r="H68" s="302"/>
      <c r="I68" s="302"/>
      <c r="J68" s="36">
        <f t="shared" si="0"/>
        <v>272567.84999999998</v>
      </c>
    </row>
    <row r="69" spans="1:10" ht="18" customHeight="1">
      <c r="A69" s="297"/>
      <c r="B69" s="299"/>
      <c r="C69" s="301"/>
      <c r="D69" s="301"/>
      <c r="E69" s="301"/>
      <c r="F69" s="301"/>
      <c r="G69" s="303"/>
      <c r="H69" s="303"/>
      <c r="I69" s="303"/>
      <c r="J69" s="36">
        <f t="shared" si="0"/>
        <v>272567.84999999998</v>
      </c>
    </row>
    <row r="70" spans="1:10" ht="18" customHeight="1">
      <c r="A70" s="30">
        <v>255</v>
      </c>
      <c r="B70" s="32" t="s">
        <v>413</v>
      </c>
      <c r="C70" s="32"/>
      <c r="D70" s="226" t="s">
        <v>9</v>
      </c>
      <c r="E70" s="227"/>
      <c r="F70" s="228"/>
      <c r="G70" s="39"/>
      <c r="H70" s="39">
        <v>931</v>
      </c>
      <c r="I70" s="39"/>
      <c r="J70" s="36">
        <f t="shared" si="0"/>
        <v>273498.84999999998</v>
      </c>
    </row>
    <row r="71" spans="1:10" ht="18" customHeight="1">
      <c r="A71" s="30">
        <v>256</v>
      </c>
      <c r="B71" s="32" t="s">
        <v>414</v>
      </c>
      <c r="C71" s="32"/>
      <c r="D71" s="229" t="s">
        <v>256</v>
      </c>
      <c r="E71" s="230"/>
      <c r="F71" s="231"/>
      <c r="G71" s="39"/>
      <c r="H71" s="39"/>
      <c r="I71" s="41">
        <v>-5000</v>
      </c>
      <c r="J71" s="36">
        <f t="shared" si="0"/>
        <v>268498.84999999998</v>
      </c>
    </row>
    <row r="72" spans="1:10" ht="18" customHeight="1">
      <c r="A72" s="30">
        <v>257</v>
      </c>
      <c r="B72" s="129" t="s">
        <v>580</v>
      </c>
      <c r="C72" s="32"/>
      <c r="D72" s="237" t="s">
        <v>569</v>
      </c>
      <c r="E72" s="238"/>
      <c r="F72" s="239"/>
      <c r="G72" s="39"/>
      <c r="H72" s="39"/>
      <c r="I72" s="41">
        <v>-20</v>
      </c>
      <c r="J72" s="36">
        <f t="shared" si="0"/>
        <v>268478.84999999998</v>
      </c>
    </row>
    <row r="73" spans="1:10" ht="18" customHeight="1">
      <c r="A73" s="30">
        <v>258</v>
      </c>
      <c r="B73" s="32" t="s">
        <v>257</v>
      </c>
      <c r="C73" s="32"/>
      <c r="D73" s="229" t="s">
        <v>118</v>
      </c>
      <c r="E73" s="230"/>
      <c r="F73" s="231"/>
      <c r="G73" s="39"/>
      <c r="H73" s="39"/>
      <c r="I73" s="41">
        <v>-2</v>
      </c>
      <c r="J73" s="36">
        <f t="shared" si="0"/>
        <v>268476.84999999998</v>
      </c>
    </row>
    <row r="74" spans="1:10" ht="18" customHeight="1">
      <c r="A74" s="30">
        <v>259</v>
      </c>
      <c r="B74" s="32" t="s">
        <v>415</v>
      </c>
      <c r="C74" s="32"/>
      <c r="D74" s="226" t="s">
        <v>9</v>
      </c>
      <c r="E74" s="227"/>
      <c r="F74" s="228"/>
      <c r="G74" s="39"/>
      <c r="H74" s="39">
        <v>1339</v>
      </c>
      <c r="I74" s="39"/>
      <c r="J74" s="36">
        <f t="shared" si="0"/>
        <v>269815.84999999998</v>
      </c>
    </row>
    <row r="75" spans="1:10" ht="18" customHeight="1">
      <c r="A75" s="30">
        <v>260</v>
      </c>
      <c r="B75" s="32" t="s">
        <v>416</v>
      </c>
      <c r="C75" s="32"/>
      <c r="D75" s="226" t="s">
        <v>9</v>
      </c>
      <c r="E75" s="227"/>
      <c r="F75" s="228"/>
      <c r="G75" s="39"/>
      <c r="H75" s="39">
        <v>1472</v>
      </c>
      <c r="I75" s="39"/>
      <c r="J75" s="36">
        <f t="shared" si="0"/>
        <v>271287.84999999998</v>
      </c>
    </row>
    <row r="76" spans="1:10" ht="18" customHeight="1">
      <c r="A76" s="30">
        <v>261</v>
      </c>
      <c r="B76" s="32" t="s">
        <v>258</v>
      </c>
      <c r="C76" s="32"/>
      <c r="D76" s="232" t="s">
        <v>259</v>
      </c>
      <c r="E76" s="233"/>
      <c r="F76" s="234"/>
      <c r="G76" s="39"/>
      <c r="H76" s="39"/>
      <c r="I76" s="41">
        <v>-150</v>
      </c>
      <c r="J76" s="36">
        <f t="shared" si="0"/>
        <v>271137.84999999998</v>
      </c>
    </row>
    <row r="77" spans="1:10" ht="18" customHeight="1">
      <c r="A77" s="30">
        <v>262</v>
      </c>
      <c r="B77" s="32" t="s">
        <v>260</v>
      </c>
      <c r="C77" s="32"/>
      <c r="D77" s="232" t="s">
        <v>261</v>
      </c>
      <c r="E77" s="233"/>
      <c r="F77" s="234"/>
      <c r="G77" s="39"/>
      <c r="H77" s="39"/>
      <c r="I77" s="41">
        <v>-10000</v>
      </c>
      <c r="J77" s="36">
        <f t="shared" ref="J77:J113" si="1">J76+G77+H77+I77</f>
        <v>261137.84999999998</v>
      </c>
    </row>
    <row r="78" spans="1:10" ht="18" customHeight="1">
      <c r="A78" s="30">
        <v>263</v>
      </c>
      <c r="B78" s="32" t="s">
        <v>417</v>
      </c>
      <c r="C78" s="32"/>
      <c r="D78" s="226" t="s">
        <v>9</v>
      </c>
      <c r="E78" s="227"/>
      <c r="F78" s="228"/>
      <c r="G78" s="39"/>
      <c r="H78" s="39">
        <v>2335</v>
      </c>
      <c r="I78" s="39"/>
      <c r="J78" s="36">
        <f t="shared" si="1"/>
        <v>263472.84999999998</v>
      </c>
    </row>
    <row r="79" spans="1:10" ht="18" customHeight="1">
      <c r="A79" s="30">
        <v>264</v>
      </c>
      <c r="B79" s="32" t="s">
        <v>418</v>
      </c>
      <c r="C79" s="53"/>
      <c r="D79" s="223" t="s">
        <v>419</v>
      </c>
      <c r="E79" s="224"/>
      <c r="F79" s="225"/>
      <c r="G79" s="39"/>
      <c r="H79" s="39"/>
      <c r="I79" s="41">
        <v>-3500</v>
      </c>
      <c r="J79" s="36">
        <f t="shared" si="1"/>
        <v>259972.84999999998</v>
      </c>
    </row>
    <row r="80" spans="1:10" ht="18" customHeight="1">
      <c r="A80" s="30">
        <v>265</v>
      </c>
      <c r="B80" s="32" t="s">
        <v>418</v>
      </c>
      <c r="C80" s="32"/>
      <c r="D80" s="223" t="s">
        <v>420</v>
      </c>
      <c r="E80" s="224"/>
      <c r="F80" s="225"/>
      <c r="G80" s="39"/>
      <c r="H80" s="39"/>
      <c r="I80" s="41">
        <v>-3500</v>
      </c>
      <c r="J80" s="36">
        <f t="shared" si="1"/>
        <v>256472.84999999998</v>
      </c>
    </row>
    <row r="81" spans="1:10" ht="18" customHeight="1">
      <c r="A81" s="30">
        <v>266</v>
      </c>
      <c r="B81" s="32" t="s">
        <v>418</v>
      </c>
      <c r="C81" s="32"/>
      <c r="D81" s="223" t="s">
        <v>421</v>
      </c>
      <c r="E81" s="224"/>
      <c r="F81" s="225"/>
      <c r="G81" s="39"/>
      <c r="H81" s="39"/>
      <c r="I81" s="41">
        <v>-5000</v>
      </c>
      <c r="J81" s="36">
        <f t="shared" si="1"/>
        <v>251472.84999999998</v>
      </c>
    </row>
    <row r="82" spans="1:10" ht="18" customHeight="1">
      <c r="A82" s="30">
        <v>267</v>
      </c>
      <c r="B82" s="32" t="s">
        <v>418</v>
      </c>
      <c r="C82" s="32"/>
      <c r="D82" s="223" t="s">
        <v>422</v>
      </c>
      <c r="E82" s="224"/>
      <c r="F82" s="225"/>
      <c r="G82" s="39"/>
      <c r="H82" s="39"/>
      <c r="I82" s="41">
        <v>-3500</v>
      </c>
      <c r="J82" s="36">
        <f t="shared" si="1"/>
        <v>247972.84999999998</v>
      </c>
    </row>
    <row r="83" spans="1:10" ht="18" customHeight="1">
      <c r="A83" s="30">
        <v>268</v>
      </c>
      <c r="B83" s="32" t="s">
        <v>423</v>
      </c>
      <c r="C83" s="32"/>
      <c r="D83" s="226" t="s">
        <v>9</v>
      </c>
      <c r="E83" s="227"/>
      <c r="F83" s="228"/>
      <c r="G83" s="39"/>
      <c r="H83" s="39">
        <v>2661</v>
      </c>
      <c r="I83" s="39"/>
      <c r="J83" s="36">
        <f t="shared" si="1"/>
        <v>250633.84999999998</v>
      </c>
    </row>
    <row r="84" spans="1:10" ht="18" customHeight="1">
      <c r="A84" s="30">
        <v>269</v>
      </c>
      <c r="B84" s="129" t="s">
        <v>581</v>
      </c>
      <c r="C84" s="32"/>
      <c r="D84" s="237" t="s">
        <v>569</v>
      </c>
      <c r="E84" s="238"/>
      <c r="F84" s="239"/>
      <c r="G84" s="39"/>
      <c r="H84" s="39"/>
      <c r="I84" s="41">
        <v>-20</v>
      </c>
      <c r="J84" s="36">
        <f t="shared" si="1"/>
        <v>250613.84999999998</v>
      </c>
    </row>
    <row r="85" spans="1:10" ht="18" customHeight="1">
      <c r="A85" s="30">
        <v>270</v>
      </c>
      <c r="B85" s="32" t="s">
        <v>262</v>
      </c>
      <c r="C85" s="32"/>
      <c r="D85" s="226" t="s">
        <v>9</v>
      </c>
      <c r="E85" s="227"/>
      <c r="F85" s="228"/>
      <c r="G85" s="39"/>
      <c r="H85" s="39">
        <v>1636</v>
      </c>
      <c r="I85" s="39"/>
      <c r="J85" s="36">
        <f t="shared" si="1"/>
        <v>252249.84999999998</v>
      </c>
    </row>
    <row r="86" spans="1:10" ht="18" customHeight="1">
      <c r="A86" s="30">
        <v>271</v>
      </c>
      <c r="B86" s="32" t="s">
        <v>263</v>
      </c>
      <c r="C86" s="32"/>
      <c r="D86" s="229" t="s">
        <v>118</v>
      </c>
      <c r="E86" s="230"/>
      <c r="F86" s="231"/>
      <c r="G86" s="39"/>
      <c r="H86" s="39"/>
      <c r="I86" s="41">
        <v>-2</v>
      </c>
      <c r="J86" s="36">
        <f t="shared" si="1"/>
        <v>252247.84999999998</v>
      </c>
    </row>
    <row r="87" spans="1:10" ht="18" customHeight="1">
      <c r="A87" s="30">
        <v>272</v>
      </c>
      <c r="B87" s="32" t="s">
        <v>424</v>
      </c>
      <c r="C87" s="32"/>
      <c r="D87" s="226" t="s">
        <v>9</v>
      </c>
      <c r="E87" s="227"/>
      <c r="F87" s="228"/>
      <c r="G87" s="39"/>
      <c r="H87" s="39">
        <v>1452</v>
      </c>
      <c r="I87" s="39"/>
      <c r="J87" s="36">
        <f t="shared" si="1"/>
        <v>253699.84999999998</v>
      </c>
    </row>
    <row r="88" spans="1:10" ht="18" customHeight="1">
      <c r="A88" s="30">
        <v>273</v>
      </c>
      <c r="B88" s="32" t="s">
        <v>424</v>
      </c>
      <c r="C88" s="53" t="s">
        <v>66</v>
      </c>
      <c r="D88" s="53" t="s">
        <v>43</v>
      </c>
      <c r="E88" s="32" t="s">
        <v>23</v>
      </c>
      <c r="F88" s="32"/>
      <c r="G88" s="50">
        <v>288</v>
      </c>
      <c r="H88" s="39"/>
      <c r="I88" s="39"/>
      <c r="J88" s="36">
        <f t="shared" si="1"/>
        <v>253987.84999999998</v>
      </c>
    </row>
    <row r="89" spans="1:10" ht="18" customHeight="1">
      <c r="A89" s="30">
        <v>274</v>
      </c>
      <c r="B89" s="32" t="s">
        <v>425</v>
      </c>
      <c r="C89" s="53" t="s">
        <v>66</v>
      </c>
      <c r="D89" s="53" t="s">
        <v>43</v>
      </c>
      <c r="E89" s="32" t="s">
        <v>23</v>
      </c>
      <c r="F89" s="32"/>
      <c r="G89" s="50">
        <v>888.88</v>
      </c>
      <c r="H89" s="39"/>
      <c r="I89" s="39"/>
      <c r="J89" s="36">
        <f t="shared" si="1"/>
        <v>254876.72999999998</v>
      </c>
    </row>
    <row r="90" spans="1:10" ht="18" customHeight="1">
      <c r="A90" s="30">
        <v>275</v>
      </c>
      <c r="B90" s="32" t="s">
        <v>426</v>
      </c>
      <c r="C90" s="32"/>
      <c r="D90" s="226" t="s">
        <v>9</v>
      </c>
      <c r="E90" s="227"/>
      <c r="F90" s="228"/>
      <c r="G90" s="39"/>
      <c r="H90" s="39">
        <v>1572</v>
      </c>
      <c r="I90" s="39"/>
      <c r="J90" s="36">
        <f t="shared" si="1"/>
        <v>256448.72999999998</v>
      </c>
    </row>
    <row r="91" spans="1:10" ht="18" customHeight="1">
      <c r="A91" s="30">
        <v>276</v>
      </c>
      <c r="B91" s="32" t="s">
        <v>427</v>
      </c>
      <c r="C91" s="53" t="s">
        <v>264</v>
      </c>
      <c r="D91" s="53" t="s">
        <v>45</v>
      </c>
      <c r="E91" s="32"/>
      <c r="F91" s="32"/>
      <c r="G91" s="39">
        <v>600</v>
      </c>
      <c r="H91" s="39"/>
      <c r="I91" s="39"/>
      <c r="J91" s="36">
        <f t="shared" si="1"/>
        <v>257048.72999999998</v>
      </c>
    </row>
    <row r="92" spans="1:10" ht="18" customHeight="1">
      <c r="A92" s="30">
        <v>277</v>
      </c>
      <c r="B92" s="32" t="s">
        <v>427</v>
      </c>
      <c r="C92" s="32"/>
      <c r="D92" s="223" t="s">
        <v>428</v>
      </c>
      <c r="E92" s="224"/>
      <c r="F92" s="225"/>
      <c r="G92" s="39"/>
      <c r="H92" s="39"/>
      <c r="I92" s="41">
        <v>-3500</v>
      </c>
      <c r="J92" s="36">
        <f t="shared" si="1"/>
        <v>253548.72999999998</v>
      </c>
    </row>
    <row r="93" spans="1:10" ht="18" customHeight="1">
      <c r="A93" s="30">
        <v>278</v>
      </c>
      <c r="B93" s="32" t="s">
        <v>427</v>
      </c>
      <c r="C93" s="32"/>
      <c r="D93" s="223" t="s">
        <v>429</v>
      </c>
      <c r="E93" s="224"/>
      <c r="F93" s="225"/>
      <c r="G93" s="39"/>
      <c r="H93" s="39"/>
      <c r="I93" s="41">
        <v>-3500</v>
      </c>
      <c r="J93" s="36">
        <f t="shared" si="1"/>
        <v>250048.72999999998</v>
      </c>
    </row>
    <row r="94" spans="1:10" ht="18" customHeight="1">
      <c r="A94" s="30">
        <v>279</v>
      </c>
      <c r="B94" s="32" t="s">
        <v>427</v>
      </c>
      <c r="C94" s="32"/>
      <c r="D94" s="223" t="s">
        <v>430</v>
      </c>
      <c r="E94" s="224"/>
      <c r="F94" s="225"/>
      <c r="G94" s="39"/>
      <c r="H94" s="39"/>
      <c r="I94" s="41">
        <v>-3500</v>
      </c>
      <c r="J94" s="36">
        <f t="shared" si="1"/>
        <v>246548.72999999998</v>
      </c>
    </row>
    <row r="95" spans="1:10" ht="18" customHeight="1">
      <c r="A95" s="30">
        <v>280</v>
      </c>
      <c r="B95" s="32" t="s">
        <v>431</v>
      </c>
      <c r="C95" s="32"/>
      <c r="D95" s="226" t="s">
        <v>9</v>
      </c>
      <c r="E95" s="227"/>
      <c r="F95" s="228"/>
      <c r="G95" s="39"/>
      <c r="H95" s="39">
        <v>1166</v>
      </c>
      <c r="I95" s="41"/>
      <c r="J95" s="36">
        <f t="shared" si="1"/>
        <v>247714.72999999998</v>
      </c>
    </row>
    <row r="96" spans="1:10" ht="18" customHeight="1">
      <c r="A96" s="30">
        <v>281</v>
      </c>
      <c r="B96" s="32" t="s">
        <v>432</v>
      </c>
      <c r="C96" s="53" t="s">
        <v>66</v>
      </c>
      <c r="D96" s="53" t="s">
        <v>43</v>
      </c>
      <c r="E96" s="32" t="s">
        <v>23</v>
      </c>
      <c r="F96" s="32"/>
      <c r="G96" s="39">
        <v>288</v>
      </c>
      <c r="H96" s="39"/>
      <c r="I96" s="41"/>
      <c r="J96" s="36">
        <f t="shared" si="1"/>
        <v>248002.72999999998</v>
      </c>
    </row>
    <row r="97" spans="1:10" ht="18" customHeight="1">
      <c r="A97" s="30">
        <v>282</v>
      </c>
      <c r="B97" s="32" t="s">
        <v>433</v>
      </c>
      <c r="C97" s="32"/>
      <c r="D97" s="307" t="s">
        <v>518</v>
      </c>
      <c r="E97" s="308"/>
      <c r="F97" s="309"/>
      <c r="G97" s="39"/>
      <c r="H97" s="39"/>
      <c r="I97" s="41">
        <v>-10000</v>
      </c>
      <c r="J97" s="36">
        <f t="shared" si="1"/>
        <v>238002.72999999998</v>
      </c>
    </row>
    <row r="98" spans="1:10" ht="18" customHeight="1">
      <c r="A98" s="30">
        <v>283</v>
      </c>
      <c r="B98" s="129" t="s">
        <v>582</v>
      </c>
      <c r="C98" s="32"/>
      <c r="D98" s="237" t="s">
        <v>569</v>
      </c>
      <c r="E98" s="238"/>
      <c r="F98" s="239"/>
      <c r="G98" s="39"/>
      <c r="H98" s="39"/>
      <c r="I98" s="41">
        <v>-20</v>
      </c>
      <c r="J98" s="36">
        <f t="shared" si="1"/>
        <v>237982.72999999998</v>
      </c>
    </row>
    <row r="99" spans="1:10" ht="18" customHeight="1">
      <c r="A99" s="30">
        <v>284</v>
      </c>
      <c r="B99" s="32" t="s">
        <v>265</v>
      </c>
      <c r="C99" s="32"/>
      <c r="D99" s="226" t="s">
        <v>9</v>
      </c>
      <c r="E99" s="227"/>
      <c r="F99" s="228"/>
      <c r="G99" s="39"/>
      <c r="H99" s="39">
        <v>1692</v>
      </c>
      <c r="I99" s="39"/>
      <c r="J99" s="36">
        <f t="shared" si="1"/>
        <v>239674.72999999998</v>
      </c>
    </row>
    <row r="100" spans="1:10" ht="18" customHeight="1">
      <c r="A100" s="30">
        <v>285</v>
      </c>
      <c r="B100" s="32" t="s">
        <v>266</v>
      </c>
      <c r="C100" s="32" t="s">
        <v>267</v>
      </c>
      <c r="D100" s="32" t="s">
        <v>268</v>
      </c>
      <c r="E100" s="32" t="s">
        <v>269</v>
      </c>
      <c r="F100" s="32"/>
      <c r="G100" s="39">
        <v>200</v>
      </c>
      <c r="H100" s="39"/>
      <c r="I100" s="39"/>
      <c r="J100" s="36">
        <f t="shared" si="1"/>
        <v>239874.72999999998</v>
      </c>
    </row>
    <row r="101" spans="1:10" ht="18" customHeight="1">
      <c r="A101" s="30">
        <v>286</v>
      </c>
      <c r="B101" s="32" t="s">
        <v>266</v>
      </c>
      <c r="C101" s="32" t="s">
        <v>270</v>
      </c>
      <c r="D101" s="32" t="s">
        <v>45</v>
      </c>
      <c r="E101" s="32" t="s">
        <v>269</v>
      </c>
      <c r="F101" s="32"/>
      <c r="G101" s="39">
        <v>1000</v>
      </c>
      <c r="H101" s="39"/>
      <c r="I101" s="39"/>
      <c r="J101" s="36">
        <f t="shared" si="1"/>
        <v>240874.72999999998</v>
      </c>
    </row>
    <row r="102" spans="1:10" ht="18" customHeight="1">
      <c r="A102" s="30">
        <v>287</v>
      </c>
      <c r="B102" s="32" t="s">
        <v>271</v>
      </c>
      <c r="C102" s="32"/>
      <c r="D102" s="311" t="s">
        <v>272</v>
      </c>
      <c r="E102" s="312"/>
      <c r="F102" s="313"/>
      <c r="G102" s="39"/>
      <c r="H102" s="39"/>
      <c r="I102" s="41">
        <v>-2</v>
      </c>
      <c r="J102" s="36">
        <f t="shared" si="1"/>
        <v>240872.72999999998</v>
      </c>
    </row>
    <row r="103" spans="1:10" ht="18" customHeight="1">
      <c r="A103" s="30">
        <v>288</v>
      </c>
      <c r="B103" s="129" t="s">
        <v>504</v>
      </c>
      <c r="C103" s="32"/>
      <c r="D103" s="226" t="s">
        <v>9</v>
      </c>
      <c r="E103" s="227"/>
      <c r="F103" s="228"/>
      <c r="G103" s="39"/>
      <c r="H103" s="39">
        <f>1238+680+389+389</f>
        <v>2696</v>
      </c>
      <c r="I103" s="39"/>
      <c r="J103" s="36">
        <f t="shared" si="1"/>
        <v>243568.72999999998</v>
      </c>
    </row>
    <row r="104" spans="1:10" ht="18" customHeight="1">
      <c r="A104" s="30">
        <v>289</v>
      </c>
      <c r="B104" s="129" t="s">
        <v>583</v>
      </c>
      <c r="C104" s="32"/>
      <c r="D104" s="316" t="s">
        <v>571</v>
      </c>
      <c r="E104" s="317"/>
      <c r="F104" s="318"/>
      <c r="G104" s="39">
        <v>26.84</v>
      </c>
      <c r="H104" s="39"/>
      <c r="I104" s="39"/>
      <c r="J104" s="36">
        <f t="shared" si="1"/>
        <v>243595.56999999998</v>
      </c>
    </row>
    <row r="105" spans="1:10" ht="18" customHeight="1">
      <c r="A105" s="30">
        <v>290</v>
      </c>
      <c r="B105" s="129" t="s">
        <v>515</v>
      </c>
      <c r="C105" s="32"/>
      <c r="D105" s="226" t="s">
        <v>528</v>
      </c>
      <c r="E105" s="227"/>
      <c r="F105" s="228"/>
      <c r="G105" s="39"/>
      <c r="H105" s="39">
        <f>444+444</f>
        <v>888</v>
      </c>
      <c r="I105" s="39"/>
      <c r="J105" s="36">
        <f t="shared" si="1"/>
        <v>244483.56999999998</v>
      </c>
    </row>
    <row r="106" spans="1:10" ht="18" customHeight="1">
      <c r="A106" s="30">
        <v>291</v>
      </c>
      <c r="B106" s="129" t="s">
        <v>516</v>
      </c>
      <c r="C106" s="32"/>
      <c r="D106" s="226" t="s">
        <v>528</v>
      </c>
      <c r="E106" s="227"/>
      <c r="F106" s="228"/>
      <c r="G106" s="39"/>
      <c r="H106" s="39">
        <f>366+318</f>
        <v>684</v>
      </c>
      <c r="I106" s="39"/>
      <c r="J106" s="36">
        <f t="shared" si="1"/>
        <v>245167.56999999998</v>
      </c>
    </row>
    <row r="107" spans="1:10" ht="18" customHeight="1">
      <c r="A107" s="30">
        <v>292</v>
      </c>
      <c r="B107" s="129" t="s">
        <v>517</v>
      </c>
      <c r="C107" s="32"/>
      <c r="D107" s="223" t="s">
        <v>519</v>
      </c>
      <c r="E107" s="224"/>
      <c r="F107" s="225"/>
      <c r="G107" s="39"/>
      <c r="H107" s="39"/>
      <c r="I107" s="41">
        <v>-10000</v>
      </c>
      <c r="J107" s="36">
        <f t="shared" si="1"/>
        <v>235167.56999999998</v>
      </c>
    </row>
    <row r="108" spans="1:10" ht="18" customHeight="1">
      <c r="A108" s="30">
        <v>293</v>
      </c>
      <c r="B108" s="129" t="s">
        <v>520</v>
      </c>
      <c r="C108" s="129" t="s">
        <v>521</v>
      </c>
      <c r="D108" s="171" t="s">
        <v>522</v>
      </c>
      <c r="E108" s="174" t="s">
        <v>523</v>
      </c>
      <c r="F108" s="172"/>
      <c r="G108" s="39">
        <v>5000</v>
      </c>
      <c r="H108" s="39"/>
      <c r="I108" s="39"/>
      <c r="J108" s="36">
        <f t="shared" si="1"/>
        <v>240167.56999999998</v>
      </c>
    </row>
    <row r="109" spans="1:10" ht="18" customHeight="1">
      <c r="A109" s="30">
        <v>294</v>
      </c>
      <c r="B109" s="129" t="s">
        <v>520</v>
      </c>
      <c r="C109" s="129" t="s">
        <v>524</v>
      </c>
      <c r="D109" s="171" t="s">
        <v>525</v>
      </c>
      <c r="E109" s="174" t="s">
        <v>523</v>
      </c>
      <c r="F109" s="172"/>
      <c r="G109" s="39">
        <v>100</v>
      </c>
      <c r="H109" s="39"/>
      <c r="I109" s="39"/>
      <c r="J109" s="36">
        <f t="shared" si="1"/>
        <v>240267.56999999998</v>
      </c>
    </row>
    <row r="110" spans="1:10" ht="18" customHeight="1">
      <c r="A110" s="30">
        <v>295</v>
      </c>
      <c r="B110" s="129" t="s">
        <v>520</v>
      </c>
      <c r="C110" s="32"/>
      <c r="D110" s="226" t="s">
        <v>9</v>
      </c>
      <c r="E110" s="227"/>
      <c r="F110" s="228"/>
      <c r="G110" s="39"/>
      <c r="H110" s="39">
        <f>388+228+520</f>
        <v>1136</v>
      </c>
      <c r="I110" s="39"/>
      <c r="J110" s="36">
        <f t="shared" si="1"/>
        <v>241403.56999999998</v>
      </c>
    </row>
    <row r="111" spans="1:10" ht="18" customHeight="1">
      <c r="A111" s="30">
        <v>296</v>
      </c>
      <c r="B111" s="129" t="s">
        <v>520</v>
      </c>
      <c r="C111" s="129" t="s">
        <v>527</v>
      </c>
      <c r="D111" s="173" t="s">
        <v>526</v>
      </c>
      <c r="E111" s="173"/>
      <c r="F111" s="173"/>
      <c r="G111" s="39">
        <v>100</v>
      </c>
      <c r="H111" s="39"/>
      <c r="I111" s="39"/>
      <c r="J111" s="36">
        <f t="shared" si="1"/>
        <v>241503.56999999998</v>
      </c>
    </row>
    <row r="112" spans="1:10" ht="18" customHeight="1">
      <c r="A112" s="30">
        <v>297</v>
      </c>
      <c r="B112" s="129" t="s">
        <v>529</v>
      </c>
      <c r="C112" s="32"/>
      <c r="D112" s="226" t="s">
        <v>528</v>
      </c>
      <c r="E112" s="227"/>
      <c r="F112" s="228"/>
      <c r="G112" s="39"/>
      <c r="H112" s="39">
        <f>100+118+118+98+118</f>
        <v>552</v>
      </c>
      <c r="I112" s="39"/>
      <c r="J112" s="36">
        <f t="shared" si="1"/>
        <v>242055.56999999998</v>
      </c>
    </row>
    <row r="113" spans="1:10" ht="18" customHeight="1" thickBot="1">
      <c r="A113" s="30">
        <v>298</v>
      </c>
      <c r="B113" s="129" t="s">
        <v>541</v>
      </c>
      <c r="C113" s="32"/>
      <c r="D113" s="226" t="s">
        <v>9</v>
      </c>
      <c r="E113" s="227"/>
      <c r="F113" s="228"/>
      <c r="G113" s="39"/>
      <c r="H113" s="39">
        <f>388+388+238+308+308</f>
        <v>1630</v>
      </c>
      <c r="I113" s="39"/>
      <c r="J113" s="36">
        <f t="shared" si="1"/>
        <v>243685.56999999998</v>
      </c>
    </row>
    <row r="114" spans="1:10" ht="21.75" customHeight="1">
      <c r="A114" s="276" t="s">
        <v>538</v>
      </c>
      <c r="B114" s="182" t="s">
        <v>530</v>
      </c>
      <c r="C114" s="279" t="s">
        <v>537</v>
      </c>
      <c r="D114" s="280"/>
      <c r="E114" s="183">
        <v>146.06</v>
      </c>
      <c r="F114" s="185" t="s">
        <v>539</v>
      </c>
      <c r="G114" s="180"/>
      <c r="H114" s="39"/>
      <c r="I114" s="39"/>
      <c r="J114" s="36"/>
    </row>
    <row r="115" spans="1:10" ht="21.75" customHeight="1">
      <c r="A115" s="277"/>
      <c r="B115" s="177" t="s">
        <v>531</v>
      </c>
      <c r="C115" s="281" t="s">
        <v>534</v>
      </c>
      <c r="D115" s="282"/>
      <c r="E115" s="178">
        <v>247.28</v>
      </c>
      <c r="F115" s="304">
        <f>E114+E115+E116+E117</f>
        <v>779.7700000000001</v>
      </c>
      <c r="G115" s="180"/>
      <c r="H115" s="39"/>
      <c r="I115" s="39"/>
      <c r="J115" s="65"/>
    </row>
    <row r="116" spans="1:10" ht="21" customHeight="1">
      <c r="A116" s="277"/>
      <c r="B116" s="177" t="s">
        <v>532</v>
      </c>
      <c r="C116" s="281" t="s">
        <v>535</v>
      </c>
      <c r="D116" s="282"/>
      <c r="E116" s="179">
        <v>214.72</v>
      </c>
      <c r="F116" s="305"/>
      <c r="G116" s="180"/>
      <c r="H116" s="39"/>
      <c r="I116" s="39"/>
      <c r="J116" s="65"/>
    </row>
    <row r="117" spans="1:10" ht="18" customHeight="1" thickBot="1">
      <c r="A117" s="278"/>
      <c r="B117" s="184" t="s">
        <v>533</v>
      </c>
      <c r="C117" s="286" t="s">
        <v>536</v>
      </c>
      <c r="D117" s="287"/>
      <c r="E117" s="184">
        <v>171.71</v>
      </c>
      <c r="F117" s="306"/>
      <c r="G117" s="181"/>
      <c r="H117" s="136"/>
      <c r="I117" s="136"/>
      <c r="J117" s="137"/>
    </row>
    <row r="118" spans="1:10" ht="29.25" customHeight="1" thickBot="1">
      <c r="A118" s="251" t="s">
        <v>273</v>
      </c>
      <c r="B118" s="252"/>
      <c r="C118" s="260" t="s">
        <v>508</v>
      </c>
      <c r="D118" s="260"/>
      <c r="E118" s="260"/>
      <c r="F118" s="260"/>
      <c r="G118" s="138">
        <f>SUM(G6:G117)</f>
        <v>544249.42999999993</v>
      </c>
      <c r="H118" s="141">
        <f>SUM(H6:H117)</f>
        <v>105559.88</v>
      </c>
      <c r="I118" s="139">
        <f>SUM(I6:I117)</f>
        <v>-605103.7300000001</v>
      </c>
      <c r="J118" s="140"/>
    </row>
    <row r="119" spans="1:10" ht="31.5" customHeight="1">
      <c r="A119" s="253"/>
      <c r="B119" s="254"/>
      <c r="C119" s="259" t="s">
        <v>507</v>
      </c>
      <c r="D119" s="259"/>
      <c r="E119" s="259"/>
      <c r="F119" s="259"/>
      <c r="G119" s="142">
        <v>198979.99</v>
      </c>
      <c r="H119" s="244" t="s">
        <v>542</v>
      </c>
      <c r="I119" s="245"/>
      <c r="J119" s="246"/>
    </row>
    <row r="120" spans="1:10" ht="35.25" customHeight="1">
      <c r="A120" s="253"/>
      <c r="B120" s="254"/>
      <c r="C120" s="288" t="s">
        <v>274</v>
      </c>
      <c r="D120" s="289"/>
      <c r="E120" s="289"/>
      <c r="F120" s="290"/>
      <c r="G120" s="135">
        <f>F115</f>
        <v>779.7700000000001</v>
      </c>
      <c r="H120" s="151" t="s">
        <v>510</v>
      </c>
      <c r="I120" s="152" t="s">
        <v>509</v>
      </c>
      <c r="J120" s="153" t="s">
        <v>512</v>
      </c>
    </row>
    <row r="121" spans="1:10" ht="32.25" customHeight="1">
      <c r="A121" s="253"/>
      <c r="B121" s="254"/>
      <c r="C121" s="242" t="s">
        <v>506</v>
      </c>
      <c r="D121" s="242"/>
      <c r="E121" s="242"/>
      <c r="F121" s="242"/>
      <c r="G121" s="134">
        <f>G118+H118+I118+G119+G120</f>
        <v>244465.33999999982</v>
      </c>
      <c r="H121" s="154">
        <f>G121</f>
        <v>244465.33999999982</v>
      </c>
      <c r="I121" s="155">
        <f>-66500-31500-24500</f>
        <v>-122500</v>
      </c>
      <c r="J121" s="156">
        <f>G121+I121</f>
        <v>121965.33999999982</v>
      </c>
    </row>
    <row r="122" spans="1:10" ht="30" customHeight="1">
      <c r="A122" s="253"/>
      <c r="B122" s="254"/>
      <c r="C122" s="243" t="s">
        <v>275</v>
      </c>
      <c r="D122" s="243"/>
      <c r="E122" s="243"/>
      <c r="F122" s="243"/>
      <c r="G122" s="135">
        <v>-35387.879999999997</v>
      </c>
      <c r="H122" s="157"/>
      <c r="I122" s="158"/>
      <c r="J122" s="159"/>
    </row>
    <row r="123" spans="1:10" ht="28.5" customHeight="1" thickBot="1">
      <c r="A123" s="255"/>
      <c r="B123" s="256"/>
      <c r="C123" s="314" t="s">
        <v>543</v>
      </c>
      <c r="D123" s="314"/>
      <c r="E123" s="315" t="s">
        <v>276</v>
      </c>
      <c r="F123" s="315"/>
      <c r="G123" s="150">
        <f>G121+G122</f>
        <v>209077.45999999982</v>
      </c>
      <c r="H123" s="160"/>
      <c r="I123" s="161"/>
      <c r="J123" s="162"/>
    </row>
    <row r="124" spans="1:10" ht="31.5" customHeight="1">
      <c r="B124" s="240" t="s">
        <v>513</v>
      </c>
      <c r="C124" s="240"/>
      <c r="D124" s="240"/>
      <c r="E124" s="240"/>
      <c r="F124" s="240"/>
      <c r="G124" s="240"/>
      <c r="H124" s="169"/>
      <c r="I124" s="170"/>
      <c r="J124" s="170"/>
    </row>
    <row r="125" spans="1:10" ht="19.5" customHeight="1">
      <c r="B125" s="241" t="s">
        <v>514</v>
      </c>
      <c r="C125" s="241"/>
      <c r="D125" s="241"/>
      <c r="E125" s="241"/>
      <c r="F125" s="241"/>
      <c r="G125" s="241"/>
      <c r="H125" s="241"/>
      <c r="I125" s="241"/>
      <c r="J125" s="241"/>
    </row>
  </sheetData>
  <mergeCells count="119">
    <mergeCell ref="D15:F15"/>
    <mergeCell ref="D32:F32"/>
    <mergeCell ref="D47:F47"/>
    <mergeCell ref="D54:F54"/>
    <mergeCell ref="D72:F72"/>
    <mergeCell ref="D84:F84"/>
    <mergeCell ref="D98:F98"/>
    <mergeCell ref="D104:F104"/>
    <mergeCell ref="H68:H69"/>
    <mergeCell ref="D70:F70"/>
    <mergeCell ref="D71:F71"/>
    <mergeCell ref="D73:F73"/>
    <mergeCell ref="D74:F74"/>
    <mergeCell ref="D75:F75"/>
    <mergeCell ref="D76:F76"/>
    <mergeCell ref="D77:F77"/>
    <mergeCell ref="D63:F63"/>
    <mergeCell ref="D64:F64"/>
    <mergeCell ref="D65:F65"/>
    <mergeCell ref="D27:F27"/>
    <mergeCell ref="C28:D28"/>
    <mergeCell ref="D50:F50"/>
    <mergeCell ref="D51:F51"/>
    <mergeCell ref="D52:F52"/>
    <mergeCell ref="I68:I69"/>
    <mergeCell ref="C6:F6"/>
    <mergeCell ref="B3:E3"/>
    <mergeCell ref="A118:B123"/>
    <mergeCell ref="D85:F85"/>
    <mergeCell ref="D86:F86"/>
    <mergeCell ref="D87:F87"/>
    <mergeCell ref="D90:F90"/>
    <mergeCell ref="D92:F92"/>
    <mergeCell ref="D93:F93"/>
    <mergeCell ref="D78:F78"/>
    <mergeCell ref="D79:F79"/>
    <mergeCell ref="D80:F80"/>
    <mergeCell ref="C122:F122"/>
    <mergeCell ref="D106:F106"/>
    <mergeCell ref="D107:F107"/>
    <mergeCell ref="D102:F102"/>
    <mergeCell ref="C123:D123"/>
    <mergeCell ref="E123:F123"/>
    <mergeCell ref="C118:F118"/>
    <mergeCell ref="C119:F119"/>
    <mergeCell ref="D103:F103"/>
    <mergeCell ref="C121:F121"/>
    <mergeCell ref="D105:F105"/>
    <mergeCell ref="A114:A117"/>
    <mergeCell ref="F115:F117"/>
    <mergeCell ref="C120:F120"/>
    <mergeCell ref="H119:J119"/>
    <mergeCell ref="D81:F81"/>
    <mergeCell ref="D110:F110"/>
    <mergeCell ref="D112:F112"/>
    <mergeCell ref="C114:D114"/>
    <mergeCell ref="C115:D115"/>
    <mergeCell ref="C116:D116"/>
    <mergeCell ref="C117:D117"/>
    <mergeCell ref="D94:F94"/>
    <mergeCell ref="D95:F95"/>
    <mergeCell ref="D97:F97"/>
    <mergeCell ref="D99:F99"/>
    <mergeCell ref="D113:F113"/>
    <mergeCell ref="D82:F82"/>
    <mergeCell ref="D83:F83"/>
    <mergeCell ref="D67:F67"/>
    <mergeCell ref="G68:G69"/>
    <mergeCell ref="C62:D62"/>
    <mergeCell ref="D44:F44"/>
    <mergeCell ref="D30:F30"/>
    <mergeCell ref="D33:F33"/>
    <mergeCell ref="D34:F34"/>
    <mergeCell ref="D36:F36"/>
    <mergeCell ref="D37:F37"/>
    <mergeCell ref="D38:F38"/>
    <mergeCell ref="C39:D39"/>
    <mergeCell ref="D40:F40"/>
    <mergeCell ref="D41:F41"/>
    <mergeCell ref="D42:F42"/>
    <mergeCell ref="D43:F43"/>
    <mergeCell ref="C60:D60"/>
    <mergeCell ref="D45:F45"/>
    <mergeCell ref="D46:F46"/>
    <mergeCell ref="D61:F61"/>
    <mergeCell ref="D49:F49"/>
    <mergeCell ref="D59:F59"/>
    <mergeCell ref="B124:G124"/>
    <mergeCell ref="B125:J125"/>
    <mergeCell ref="A1:J2"/>
    <mergeCell ref="D17:F17"/>
    <mergeCell ref="B4:C4"/>
    <mergeCell ref="D4:H4"/>
    <mergeCell ref="D7:F7"/>
    <mergeCell ref="D8:F8"/>
    <mergeCell ref="D9:F9"/>
    <mergeCell ref="D10:F10"/>
    <mergeCell ref="C12:D12"/>
    <mergeCell ref="D13:F13"/>
    <mergeCell ref="D14:F14"/>
    <mergeCell ref="D16:F16"/>
    <mergeCell ref="D29:F29"/>
    <mergeCell ref="D18:F18"/>
    <mergeCell ref="D19:F19"/>
    <mergeCell ref="D20:F20"/>
    <mergeCell ref="D21:F21"/>
    <mergeCell ref="A68:A69"/>
    <mergeCell ref="B68:B69"/>
    <mergeCell ref="C68:F69"/>
    <mergeCell ref="D66:F66"/>
    <mergeCell ref="D22:F22"/>
    <mergeCell ref="D23:F23"/>
    <mergeCell ref="D24:F24"/>
    <mergeCell ref="D25:F25"/>
    <mergeCell ref="D26:F26"/>
    <mergeCell ref="D55:F55"/>
    <mergeCell ref="D56:F56"/>
    <mergeCell ref="D57:F57"/>
    <mergeCell ref="D58:F58"/>
  </mergeCells>
  <phoneticPr fontId="2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5" zoomScale="90" zoomScaleNormal="90" workbookViewId="0">
      <selection activeCell="H23" sqref="H23"/>
    </sheetView>
  </sheetViews>
  <sheetFormatPr defaultRowHeight="13.5"/>
  <cols>
    <col min="2" max="2" width="10.5" customWidth="1"/>
    <col min="3" max="3" width="15.375" customWidth="1"/>
    <col min="4" max="4" width="15.125" customWidth="1"/>
    <col min="5" max="5" width="15.625" customWidth="1"/>
    <col min="6" max="6" width="14.875" customWidth="1"/>
    <col min="7" max="7" width="14.625" customWidth="1"/>
    <col min="8" max="8" width="14.125" customWidth="1"/>
    <col min="9" max="9" width="16.625" customWidth="1"/>
    <col min="10" max="10" width="11.5" customWidth="1"/>
  </cols>
  <sheetData>
    <row r="1" spans="1:10" ht="26.25" customHeight="1">
      <c r="A1" s="319" t="s">
        <v>502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0" ht="21.75" customHeight="1">
      <c r="A2" s="321"/>
      <c r="B2" s="322"/>
      <c r="C2" s="322"/>
      <c r="D2" s="322"/>
      <c r="E2" s="322"/>
      <c r="F2" s="322"/>
      <c r="G2" s="322"/>
      <c r="H2" s="322"/>
      <c r="I2" s="322"/>
      <c r="J2" s="322"/>
    </row>
    <row r="3" spans="1:10" ht="21.75" customHeight="1">
      <c r="A3" s="128"/>
      <c r="B3" s="265" t="s">
        <v>503</v>
      </c>
      <c r="C3" s="265"/>
      <c r="D3" s="265"/>
      <c r="E3" s="265"/>
      <c r="F3" s="128"/>
      <c r="G3" s="128"/>
      <c r="H3" s="128"/>
      <c r="I3" s="128"/>
      <c r="J3" s="128"/>
    </row>
    <row r="4" spans="1:10">
      <c r="B4" s="325" t="s">
        <v>492</v>
      </c>
      <c r="C4" s="325"/>
      <c r="D4" s="325"/>
      <c r="E4" s="325"/>
      <c r="F4" s="325"/>
      <c r="G4" s="325"/>
      <c r="H4" s="325"/>
      <c r="I4" s="325"/>
      <c r="J4" s="325"/>
    </row>
    <row r="5" spans="1:10" ht="18" customHeight="1" thickBot="1">
      <c r="A5" s="2"/>
      <c r="B5" s="326"/>
      <c r="C5" s="326"/>
      <c r="D5" s="326"/>
      <c r="E5" s="326"/>
      <c r="F5" s="326"/>
      <c r="G5" s="326"/>
      <c r="H5" s="326"/>
      <c r="I5" s="326"/>
      <c r="J5" s="326"/>
    </row>
    <row r="6" spans="1:10" ht="18" customHeight="1">
      <c r="A6" s="10" t="s">
        <v>277</v>
      </c>
      <c r="B6" s="11" t="s">
        <v>278</v>
      </c>
      <c r="C6" s="12" t="s">
        <v>279</v>
      </c>
      <c r="D6" s="12" t="s">
        <v>280</v>
      </c>
      <c r="E6" s="12" t="s">
        <v>281</v>
      </c>
      <c r="F6" s="13" t="s">
        <v>282</v>
      </c>
      <c r="G6" s="12" t="s">
        <v>283</v>
      </c>
      <c r="H6" s="333" t="s">
        <v>284</v>
      </c>
      <c r="I6" s="334"/>
      <c r="J6" s="335"/>
    </row>
    <row r="7" spans="1:10" ht="17.100000000000001" customHeight="1">
      <c r="A7" s="5">
        <v>1</v>
      </c>
      <c r="B7" s="14" t="s">
        <v>285</v>
      </c>
      <c r="C7" s="16">
        <v>86012.94</v>
      </c>
      <c r="D7" s="16">
        <v>5512.94</v>
      </c>
      <c r="E7" s="16" t="s">
        <v>286</v>
      </c>
      <c r="F7" s="16">
        <v>3500</v>
      </c>
      <c r="G7" s="17">
        <v>24</v>
      </c>
      <c r="H7" s="336" t="s">
        <v>287</v>
      </c>
      <c r="I7" s="337"/>
      <c r="J7" s="338"/>
    </row>
    <row r="8" spans="1:10" ht="17.100000000000001" customHeight="1">
      <c r="A8" s="5">
        <v>2</v>
      </c>
      <c r="B8" s="14" t="s">
        <v>288</v>
      </c>
      <c r="C8" s="16">
        <v>70832.88</v>
      </c>
      <c r="D8" s="16">
        <v>4332.88</v>
      </c>
      <c r="E8" s="16" t="s">
        <v>51</v>
      </c>
      <c r="F8" s="16">
        <v>3500</v>
      </c>
      <c r="G8" s="17">
        <v>20</v>
      </c>
      <c r="H8" s="336" t="s">
        <v>287</v>
      </c>
      <c r="I8" s="337"/>
      <c r="J8" s="338"/>
    </row>
    <row r="9" spans="1:10" ht="17.100000000000001" customHeight="1">
      <c r="A9" s="5">
        <v>3</v>
      </c>
      <c r="B9" s="14" t="s">
        <v>289</v>
      </c>
      <c r="C9" s="16">
        <v>67330.7</v>
      </c>
      <c r="D9" s="16">
        <v>10477.06</v>
      </c>
      <c r="E9" s="16" t="s">
        <v>147</v>
      </c>
      <c r="F9" s="16">
        <v>3500</v>
      </c>
      <c r="G9" s="17">
        <v>17</v>
      </c>
      <c r="H9" s="339" t="s">
        <v>491</v>
      </c>
      <c r="I9" s="339"/>
      <c r="J9" s="340"/>
    </row>
    <row r="10" spans="1:10" ht="17.100000000000001" customHeight="1">
      <c r="A10" s="5">
        <v>4</v>
      </c>
      <c r="B10" s="18" t="s">
        <v>290</v>
      </c>
      <c r="C10" s="19">
        <v>82742</v>
      </c>
      <c r="D10" s="19">
        <v>82742</v>
      </c>
      <c r="E10" s="19" t="s">
        <v>291</v>
      </c>
      <c r="F10" s="20">
        <v>0</v>
      </c>
      <c r="G10" s="15">
        <v>1</v>
      </c>
      <c r="H10" s="341" t="s">
        <v>292</v>
      </c>
      <c r="I10" s="342"/>
      <c r="J10" s="343"/>
    </row>
    <row r="11" spans="1:10" ht="17.100000000000001" customHeight="1">
      <c r="A11" s="5">
        <v>5</v>
      </c>
      <c r="B11" s="15"/>
      <c r="C11" s="20"/>
      <c r="D11" s="20"/>
      <c r="E11" s="20"/>
      <c r="F11" s="20"/>
      <c r="G11" s="15"/>
      <c r="H11" s="327"/>
      <c r="I11" s="328"/>
      <c r="J11" s="329"/>
    </row>
    <row r="12" spans="1:10" ht="17.100000000000001" customHeight="1">
      <c r="A12" s="5">
        <v>6</v>
      </c>
      <c r="B12" s="15"/>
      <c r="C12" s="21"/>
      <c r="D12" s="21"/>
      <c r="E12" s="21"/>
      <c r="F12" s="21"/>
      <c r="G12" s="15"/>
      <c r="H12" s="327"/>
      <c r="I12" s="328"/>
      <c r="J12" s="329"/>
    </row>
    <row r="13" spans="1:10" ht="17.100000000000001" customHeight="1">
      <c r="A13" s="5">
        <v>7</v>
      </c>
      <c r="B13" s="15"/>
      <c r="C13" s="21"/>
      <c r="D13" s="21"/>
      <c r="E13" s="21"/>
      <c r="F13" s="21"/>
      <c r="G13" s="15"/>
      <c r="H13" s="327"/>
      <c r="I13" s="328"/>
      <c r="J13" s="329"/>
    </row>
    <row r="14" spans="1:10" ht="17.100000000000001" customHeight="1" thickBot="1">
      <c r="A14" s="6">
        <v>8</v>
      </c>
      <c r="B14" s="22"/>
      <c r="C14" s="23"/>
      <c r="D14" s="23"/>
      <c r="E14" s="23"/>
      <c r="F14" s="23"/>
      <c r="G14" s="22"/>
      <c r="H14" s="330"/>
      <c r="I14" s="331"/>
      <c r="J14" s="332"/>
    </row>
    <row r="15" spans="1:10" ht="17.100000000000001" customHeight="1">
      <c r="A15" s="2"/>
      <c r="B15" s="130"/>
      <c r="C15" s="131"/>
      <c r="D15" s="131"/>
      <c r="E15" s="131"/>
      <c r="F15" s="131"/>
      <c r="G15" s="130"/>
      <c r="H15" s="130"/>
      <c r="I15" s="130"/>
      <c r="J15" s="130"/>
    </row>
    <row r="16" spans="1:10" ht="18.75">
      <c r="A16" s="1"/>
      <c r="B16" s="344" t="s">
        <v>505</v>
      </c>
      <c r="C16" s="344"/>
      <c r="D16" s="132"/>
      <c r="E16" s="132"/>
      <c r="F16" s="132"/>
      <c r="G16" s="132"/>
      <c r="H16" s="132"/>
      <c r="I16" s="3"/>
      <c r="J16" s="3"/>
    </row>
    <row r="17" spans="2:9" ht="18" customHeight="1" thickBot="1">
      <c r="B17" s="323" t="s">
        <v>466</v>
      </c>
      <c r="C17" s="323"/>
      <c r="D17" s="323"/>
      <c r="E17" s="323"/>
      <c r="F17" s="323" t="s">
        <v>467</v>
      </c>
      <c r="G17" s="323"/>
      <c r="H17" s="323"/>
      <c r="I17" s="323"/>
    </row>
    <row r="18" spans="2:9" ht="18" customHeight="1">
      <c r="B18" s="111" t="s">
        <v>465</v>
      </c>
      <c r="C18" s="112" t="s">
        <v>464</v>
      </c>
      <c r="D18" s="113">
        <v>86012.94</v>
      </c>
      <c r="E18" s="114" t="s">
        <v>439</v>
      </c>
      <c r="F18" s="115" t="s">
        <v>465</v>
      </c>
      <c r="G18" s="116" t="s">
        <v>464</v>
      </c>
      <c r="H18" s="117">
        <v>70832.88</v>
      </c>
      <c r="I18" s="118" t="s">
        <v>439</v>
      </c>
    </row>
    <row r="19" spans="2:9" ht="18" customHeight="1">
      <c r="B19" s="81" t="s">
        <v>440</v>
      </c>
      <c r="C19" s="109" t="s">
        <v>473</v>
      </c>
      <c r="D19" s="104">
        <v>-5512.94</v>
      </c>
      <c r="E19" s="107">
        <v>80500</v>
      </c>
      <c r="F19" s="68" t="s">
        <v>440</v>
      </c>
      <c r="G19" s="108" t="s">
        <v>478</v>
      </c>
      <c r="H19" s="104">
        <v>-4332.88</v>
      </c>
      <c r="I19" s="123">
        <v>66500</v>
      </c>
    </row>
    <row r="20" spans="2:9" ht="18" customHeight="1">
      <c r="B20" s="81" t="s">
        <v>441</v>
      </c>
      <c r="C20" s="109" t="s">
        <v>474</v>
      </c>
      <c r="D20" s="104">
        <v>-3500</v>
      </c>
      <c r="E20" s="107">
        <v>77000</v>
      </c>
      <c r="F20" s="68" t="s">
        <v>441</v>
      </c>
      <c r="G20" s="108" t="s">
        <v>479</v>
      </c>
      <c r="H20" s="104">
        <v>-3500</v>
      </c>
      <c r="I20" s="123">
        <f>I19+H20</f>
        <v>63000</v>
      </c>
    </row>
    <row r="21" spans="2:9" ht="18" customHeight="1">
      <c r="B21" s="81" t="s">
        <v>442</v>
      </c>
      <c r="C21" s="109" t="s">
        <v>475</v>
      </c>
      <c r="D21" s="104">
        <v>-3500</v>
      </c>
      <c r="E21" s="107">
        <f>E20+D21</f>
        <v>73500</v>
      </c>
      <c r="F21" s="68" t="s">
        <v>442</v>
      </c>
      <c r="G21" s="108" t="s">
        <v>480</v>
      </c>
      <c r="H21" s="104">
        <v>-3500</v>
      </c>
      <c r="I21" s="123">
        <f>I20+H21</f>
        <v>59500</v>
      </c>
    </row>
    <row r="22" spans="2:9" ht="18" customHeight="1">
      <c r="B22" s="81" t="s">
        <v>443</v>
      </c>
      <c r="C22" s="109" t="s">
        <v>476</v>
      </c>
      <c r="D22" s="104">
        <v>-3500</v>
      </c>
      <c r="E22" s="107">
        <f t="shared" ref="E22:E23" si="0">E21+D22</f>
        <v>70000</v>
      </c>
      <c r="F22" s="68" t="s">
        <v>443</v>
      </c>
      <c r="G22" s="108" t="s">
        <v>481</v>
      </c>
      <c r="H22" s="104">
        <v>-3500</v>
      </c>
      <c r="I22" s="123">
        <f t="shared" ref="I22:I29" si="1">I21+H22</f>
        <v>56000</v>
      </c>
    </row>
    <row r="23" spans="2:9" ht="18" customHeight="1">
      <c r="B23" s="81" t="s">
        <v>444</v>
      </c>
      <c r="C23" s="109" t="s">
        <v>477</v>
      </c>
      <c r="D23" s="104">
        <v>-3500</v>
      </c>
      <c r="E23" s="107">
        <f t="shared" si="0"/>
        <v>66500</v>
      </c>
      <c r="F23" s="68" t="s">
        <v>444</v>
      </c>
      <c r="G23" s="108" t="s">
        <v>482</v>
      </c>
      <c r="H23" s="104">
        <v>-3500</v>
      </c>
      <c r="I23" s="123">
        <f t="shared" si="1"/>
        <v>52500</v>
      </c>
    </row>
    <row r="24" spans="2:9" ht="18" customHeight="1">
      <c r="B24" s="81" t="s">
        <v>445</v>
      </c>
      <c r="C24" s="109"/>
      <c r="D24" s="104"/>
      <c r="E24" s="107"/>
      <c r="F24" s="68" t="s">
        <v>445</v>
      </c>
      <c r="G24" s="108" t="s">
        <v>483</v>
      </c>
      <c r="H24" s="104">
        <v>-3500</v>
      </c>
      <c r="I24" s="123">
        <f t="shared" si="1"/>
        <v>49000</v>
      </c>
    </row>
    <row r="25" spans="2:9" ht="18" customHeight="1">
      <c r="B25" s="81" t="s">
        <v>446</v>
      </c>
      <c r="C25" s="109"/>
      <c r="D25" s="104"/>
      <c r="E25" s="107"/>
      <c r="F25" s="68" t="s">
        <v>446</v>
      </c>
      <c r="G25" s="108" t="s">
        <v>484</v>
      </c>
      <c r="H25" s="104">
        <v>-3500</v>
      </c>
      <c r="I25" s="123">
        <f t="shared" si="1"/>
        <v>45500</v>
      </c>
    </row>
    <row r="26" spans="2:9" ht="18" customHeight="1">
      <c r="B26" s="81" t="s">
        <v>447</v>
      </c>
      <c r="C26" s="109"/>
      <c r="D26" s="104"/>
      <c r="E26" s="107"/>
      <c r="F26" s="68" t="s">
        <v>447</v>
      </c>
      <c r="G26" s="108" t="s">
        <v>485</v>
      </c>
      <c r="H26" s="104">
        <v>-3500</v>
      </c>
      <c r="I26" s="123">
        <f t="shared" si="1"/>
        <v>42000</v>
      </c>
    </row>
    <row r="27" spans="2:9" ht="18" customHeight="1">
      <c r="B27" s="81" t="s">
        <v>448</v>
      </c>
      <c r="C27" s="109"/>
      <c r="D27" s="104"/>
      <c r="E27" s="107"/>
      <c r="F27" s="68" t="s">
        <v>448</v>
      </c>
      <c r="G27" s="108" t="s">
        <v>486</v>
      </c>
      <c r="H27" s="104">
        <v>-3500</v>
      </c>
      <c r="I27" s="123">
        <f t="shared" si="1"/>
        <v>38500</v>
      </c>
    </row>
    <row r="28" spans="2:9" ht="18" customHeight="1">
      <c r="B28" s="81" t="s">
        <v>449</v>
      </c>
      <c r="C28" s="109"/>
      <c r="D28" s="104"/>
      <c r="E28" s="107"/>
      <c r="F28" s="68" t="s">
        <v>449</v>
      </c>
      <c r="G28" s="108" t="s">
        <v>487</v>
      </c>
      <c r="H28" s="104">
        <v>-3500</v>
      </c>
      <c r="I28" s="123">
        <f t="shared" si="1"/>
        <v>35000</v>
      </c>
    </row>
    <row r="29" spans="2:9" ht="18" customHeight="1">
      <c r="B29" s="81" t="s">
        <v>450</v>
      </c>
      <c r="C29" s="109"/>
      <c r="D29" s="104"/>
      <c r="E29" s="107"/>
      <c r="F29" s="68" t="s">
        <v>450</v>
      </c>
      <c r="G29" s="108" t="s">
        <v>488</v>
      </c>
      <c r="H29" s="104">
        <v>-3500</v>
      </c>
      <c r="I29" s="123">
        <f t="shared" si="1"/>
        <v>31500</v>
      </c>
    </row>
    <row r="30" spans="2:9" ht="18" customHeight="1">
      <c r="B30" s="81" t="s">
        <v>451</v>
      </c>
      <c r="C30" s="109"/>
      <c r="D30" s="104"/>
      <c r="E30" s="107"/>
      <c r="F30" s="68" t="s">
        <v>451</v>
      </c>
      <c r="G30" s="104"/>
      <c r="H30" s="69"/>
      <c r="I30" s="102"/>
    </row>
    <row r="31" spans="2:9" ht="18" customHeight="1">
      <c r="B31" s="81" t="s">
        <v>452</v>
      </c>
      <c r="C31" s="109"/>
      <c r="D31" s="104"/>
      <c r="E31" s="107"/>
      <c r="F31" s="68" t="s">
        <v>452</v>
      </c>
      <c r="G31" s="104"/>
      <c r="H31" s="69"/>
      <c r="I31" s="102"/>
    </row>
    <row r="32" spans="2:9" ht="18" customHeight="1">
      <c r="B32" s="81" t="s">
        <v>453</v>
      </c>
      <c r="C32" s="109"/>
      <c r="D32" s="104"/>
      <c r="E32" s="107"/>
      <c r="F32" s="68" t="s">
        <v>453</v>
      </c>
      <c r="G32" s="104"/>
      <c r="H32" s="69"/>
      <c r="I32" s="102"/>
    </row>
    <row r="33" spans="2:10" ht="18" customHeight="1">
      <c r="B33" s="81" t="s">
        <v>454</v>
      </c>
      <c r="C33" s="109"/>
      <c r="D33" s="104"/>
      <c r="E33" s="107"/>
      <c r="F33" s="68" t="s">
        <v>454</v>
      </c>
      <c r="G33" s="104"/>
      <c r="H33" s="69"/>
      <c r="I33" s="102"/>
    </row>
    <row r="34" spans="2:10" ht="18" customHeight="1">
      <c r="B34" s="81" t="s">
        <v>455</v>
      </c>
      <c r="C34" s="109"/>
      <c r="D34" s="104"/>
      <c r="E34" s="107"/>
      <c r="F34" s="68" t="s">
        <v>455</v>
      </c>
      <c r="G34" s="104"/>
      <c r="H34" s="69"/>
      <c r="I34" s="102"/>
    </row>
    <row r="35" spans="2:10" ht="18" customHeight="1">
      <c r="B35" s="81" t="s">
        <v>456</v>
      </c>
      <c r="C35" s="109"/>
      <c r="D35" s="104"/>
      <c r="E35" s="107"/>
      <c r="F35" s="68" t="s">
        <v>456</v>
      </c>
      <c r="G35" s="104"/>
      <c r="H35" s="69"/>
      <c r="I35" s="102"/>
    </row>
    <row r="36" spans="2:10" ht="18" customHeight="1">
      <c r="B36" s="81" t="s">
        <v>457</v>
      </c>
      <c r="C36" s="109"/>
      <c r="D36" s="104"/>
      <c r="E36" s="107"/>
      <c r="F36" s="68" t="s">
        <v>457</v>
      </c>
      <c r="G36" s="104"/>
      <c r="H36" s="69"/>
      <c r="I36" s="102"/>
    </row>
    <row r="37" spans="2:10" ht="18" customHeight="1">
      <c r="B37" s="81" t="s">
        <v>458</v>
      </c>
      <c r="C37" s="109"/>
      <c r="D37" s="104"/>
      <c r="E37" s="107"/>
      <c r="F37" s="68" t="s">
        <v>458</v>
      </c>
      <c r="G37" s="104"/>
      <c r="H37" s="69"/>
      <c r="I37" s="102"/>
    </row>
    <row r="38" spans="2:10" ht="18" customHeight="1" thickBot="1">
      <c r="B38" s="81" t="s">
        <v>459</v>
      </c>
      <c r="C38" s="109"/>
      <c r="D38" s="104"/>
      <c r="E38" s="107"/>
      <c r="F38" s="71" t="s">
        <v>459</v>
      </c>
      <c r="G38" s="105"/>
      <c r="H38" s="72"/>
      <c r="I38" s="103"/>
    </row>
    <row r="39" spans="2:10" ht="18" customHeight="1">
      <c r="B39" s="81" t="s">
        <v>460</v>
      </c>
      <c r="C39" s="109"/>
      <c r="D39" s="104"/>
      <c r="E39" s="107"/>
      <c r="F39" s="85"/>
      <c r="G39" s="73"/>
      <c r="H39" s="73"/>
      <c r="I39" s="74"/>
      <c r="J39" s="74"/>
    </row>
    <row r="40" spans="2:10" ht="18" customHeight="1">
      <c r="B40" s="81" t="s">
        <v>461</v>
      </c>
      <c r="C40" s="109"/>
      <c r="D40" s="104"/>
      <c r="E40" s="107"/>
      <c r="F40" s="85"/>
      <c r="G40" s="73"/>
      <c r="H40" s="73"/>
      <c r="I40" s="74"/>
      <c r="J40" s="74"/>
    </row>
    <row r="41" spans="2:10">
      <c r="B41" s="81" t="s">
        <v>462</v>
      </c>
      <c r="C41" s="109"/>
      <c r="D41" s="104"/>
      <c r="E41" s="107"/>
      <c r="F41" s="85"/>
      <c r="G41" s="75"/>
      <c r="H41" s="75"/>
      <c r="I41" s="76"/>
      <c r="J41" s="76"/>
    </row>
    <row r="42" spans="2:10" ht="14.25" thickBot="1">
      <c r="B42" s="71" t="s">
        <v>463</v>
      </c>
      <c r="C42" s="110"/>
      <c r="D42" s="105"/>
      <c r="E42" s="124"/>
      <c r="F42" s="85"/>
      <c r="G42" s="75"/>
      <c r="H42" s="75"/>
      <c r="I42" s="76"/>
      <c r="J42" s="76"/>
    </row>
    <row r="43" spans="2:10" ht="18" customHeight="1">
      <c r="B43" s="83"/>
      <c r="C43" s="83"/>
      <c r="D43" s="84"/>
      <c r="E43" s="84"/>
      <c r="F43" s="85"/>
      <c r="G43" s="75"/>
      <c r="H43" s="75"/>
      <c r="I43" s="76"/>
      <c r="J43" s="76"/>
    </row>
    <row r="44" spans="2:10" ht="18" customHeight="1" thickBot="1">
      <c r="B44" s="324" t="s">
        <v>489</v>
      </c>
      <c r="C44" s="324"/>
      <c r="D44" s="324"/>
      <c r="E44" s="324"/>
      <c r="F44" s="77"/>
      <c r="G44" s="77"/>
      <c r="H44" s="78"/>
      <c r="I44" s="79"/>
      <c r="J44" s="80"/>
    </row>
    <row r="45" spans="2:10" ht="18" customHeight="1">
      <c r="B45" s="119" t="s">
        <v>465</v>
      </c>
      <c r="C45" s="120" t="s">
        <v>464</v>
      </c>
      <c r="D45" s="121">
        <v>67330.070000000007</v>
      </c>
      <c r="E45" s="122" t="s">
        <v>439</v>
      </c>
      <c r="F45" s="106"/>
      <c r="G45" s="86"/>
      <c r="H45" s="87"/>
      <c r="I45" s="88"/>
      <c r="J45" s="88"/>
    </row>
    <row r="46" spans="2:10" ht="18" customHeight="1">
      <c r="B46" s="100" t="s">
        <v>440</v>
      </c>
      <c r="C46" s="70" t="s">
        <v>468</v>
      </c>
      <c r="D46" s="104">
        <v>-10477.07</v>
      </c>
      <c r="E46" s="107">
        <v>56853</v>
      </c>
      <c r="F46" s="92"/>
      <c r="G46" s="83"/>
      <c r="H46" s="75"/>
      <c r="I46" s="76"/>
      <c r="J46" s="76"/>
    </row>
    <row r="47" spans="2:10" ht="18" customHeight="1">
      <c r="B47" s="100" t="s">
        <v>441</v>
      </c>
      <c r="C47" s="70" t="s">
        <v>469</v>
      </c>
      <c r="D47" s="104">
        <v>-4353</v>
      </c>
      <c r="E47" s="107">
        <f>E46+D47</f>
        <v>52500</v>
      </c>
      <c r="F47" s="92"/>
      <c r="G47" s="83"/>
      <c r="H47" s="75"/>
      <c r="I47" s="76"/>
      <c r="J47" s="83"/>
    </row>
    <row r="48" spans="2:10" ht="18" customHeight="1">
      <c r="B48" s="100" t="s">
        <v>442</v>
      </c>
      <c r="C48" s="70" t="s">
        <v>470</v>
      </c>
      <c r="D48" s="104">
        <v>-3500</v>
      </c>
      <c r="E48" s="107">
        <f>E47+D48</f>
        <v>49000</v>
      </c>
      <c r="F48" s="92"/>
      <c r="G48" s="83"/>
      <c r="H48" s="75"/>
      <c r="I48" s="76"/>
      <c r="J48" s="89"/>
    </row>
    <row r="49" spans="2:10" ht="18" customHeight="1">
      <c r="B49" s="100" t="s">
        <v>443</v>
      </c>
      <c r="C49" s="70" t="s">
        <v>471</v>
      </c>
      <c r="D49" s="104">
        <v>-3500</v>
      </c>
      <c r="E49" s="107">
        <f t="shared" ref="E49:E55" si="2">E48+D49</f>
        <v>45500</v>
      </c>
      <c r="F49" s="92"/>
      <c r="G49" s="83"/>
      <c r="H49" s="75"/>
      <c r="I49" s="76"/>
      <c r="J49" s="89"/>
    </row>
    <row r="50" spans="2:10" ht="18" customHeight="1">
      <c r="B50" s="100" t="s">
        <v>444</v>
      </c>
      <c r="C50" s="70" t="s">
        <v>472</v>
      </c>
      <c r="D50" s="104">
        <v>-3500</v>
      </c>
      <c r="E50" s="107">
        <f t="shared" si="2"/>
        <v>42000</v>
      </c>
      <c r="F50" s="92"/>
      <c r="G50" s="83"/>
      <c r="H50" s="75"/>
      <c r="I50" s="76"/>
      <c r="J50" s="89"/>
    </row>
    <row r="51" spans="2:10" ht="18" customHeight="1">
      <c r="B51" s="100" t="s">
        <v>445</v>
      </c>
      <c r="C51" s="70" t="s">
        <v>473</v>
      </c>
      <c r="D51" s="104">
        <v>-3500</v>
      </c>
      <c r="E51" s="107">
        <f t="shared" si="2"/>
        <v>38500</v>
      </c>
      <c r="F51" s="92"/>
      <c r="G51" s="83"/>
      <c r="H51" s="75"/>
      <c r="I51" s="76"/>
      <c r="J51" s="76"/>
    </row>
    <row r="52" spans="2:10" ht="18" customHeight="1">
      <c r="B52" s="100" t="s">
        <v>446</v>
      </c>
      <c r="C52" s="70" t="s">
        <v>474</v>
      </c>
      <c r="D52" s="104">
        <v>-3500</v>
      </c>
      <c r="E52" s="107">
        <f t="shared" si="2"/>
        <v>35000</v>
      </c>
      <c r="F52" s="92"/>
      <c r="G52" s="83"/>
      <c r="H52" s="75"/>
      <c r="I52" s="76"/>
      <c r="J52" s="89"/>
    </row>
    <row r="53" spans="2:10" ht="18" customHeight="1">
      <c r="B53" s="100" t="s">
        <v>447</v>
      </c>
      <c r="C53" s="70" t="s">
        <v>475</v>
      </c>
      <c r="D53" s="104">
        <v>-3500</v>
      </c>
      <c r="E53" s="107">
        <f t="shared" si="2"/>
        <v>31500</v>
      </c>
      <c r="F53" s="92"/>
      <c r="G53" s="83"/>
      <c r="H53" s="75"/>
      <c r="I53" s="76"/>
      <c r="J53" s="76"/>
    </row>
    <row r="54" spans="2:10" ht="18" customHeight="1">
      <c r="B54" s="100" t="s">
        <v>448</v>
      </c>
      <c r="C54" s="70" t="s">
        <v>476</v>
      </c>
      <c r="D54" s="104">
        <v>-3500</v>
      </c>
      <c r="E54" s="107">
        <f t="shared" si="2"/>
        <v>28000</v>
      </c>
      <c r="F54" s="92"/>
      <c r="G54" s="90"/>
      <c r="H54" s="91"/>
      <c r="I54" s="92"/>
      <c r="J54" s="90"/>
    </row>
    <row r="55" spans="2:10" ht="18" customHeight="1">
      <c r="B55" s="101" t="s">
        <v>449</v>
      </c>
      <c r="C55" s="104" t="s">
        <v>477</v>
      </c>
      <c r="D55" s="104">
        <v>-3500</v>
      </c>
      <c r="E55" s="107">
        <f t="shared" si="2"/>
        <v>24500</v>
      </c>
      <c r="F55" s="92"/>
      <c r="G55" s="93"/>
      <c r="H55" s="94"/>
      <c r="I55" s="82"/>
      <c r="J55" s="82"/>
    </row>
    <row r="56" spans="2:10" ht="18" customHeight="1">
      <c r="B56" s="101" t="s">
        <v>450</v>
      </c>
      <c r="C56" s="104"/>
      <c r="D56" s="104"/>
      <c r="E56" s="107"/>
      <c r="F56" s="93"/>
      <c r="G56" s="95"/>
      <c r="H56" s="96"/>
      <c r="I56" s="95"/>
      <c r="J56" s="97"/>
    </row>
    <row r="57" spans="2:10" ht="18" customHeight="1">
      <c r="B57" s="101" t="s">
        <v>451</v>
      </c>
      <c r="C57" s="104"/>
      <c r="D57" s="104"/>
      <c r="E57" s="107"/>
      <c r="F57" s="93"/>
      <c r="G57" s="83"/>
      <c r="H57" s="91"/>
      <c r="I57" s="90"/>
      <c r="J57" s="91"/>
    </row>
    <row r="58" spans="2:10" ht="18" customHeight="1">
      <c r="B58" s="101" t="s">
        <v>452</v>
      </c>
      <c r="C58" s="104"/>
      <c r="D58" s="104"/>
      <c r="E58" s="107"/>
      <c r="F58" s="93"/>
      <c r="G58" s="83"/>
      <c r="H58" s="91"/>
      <c r="I58" s="90"/>
      <c r="J58" s="91"/>
    </row>
    <row r="59" spans="2:10" ht="18" customHeight="1">
      <c r="B59" s="101" t="s">
        <v>453</v>
      </c>
      <c r="C59" s="104"/>
      <c r="D59" s="104"/>
      <c r="E59" s="107"/>
      <c r="F59" s="93"/>
      <c r="G59" s="83"/>
      <c r="H59" s="91"/>
      <c r="I59" s="90"/>
      <c r="J59" s="91"/>
    </row>
    <row r="60" spans="2:10" ht="18" customHeight="1">
      <c r="B60" s="101" t="s">
        <v>454</v>
      </c>
      <c r="C60" s="104"/>
      <c r="D60" s="104"/>
      <c r="E60" s="107"/>
      <c r="F60" s="93"/>
      <c r="G60" s="83"/>
      <c r="H60" s="91"/>
      <c r="I60" s="90"/>
      <c r="J60" s="91"/>
    </row>
    <row r="61" spans="2:10" ht="20.25">
      <c r="B61" s="101" t="s">
        <v>455</v>
      </c>
      <c r="C61" s="104"/>
      <c r="D61" s="104"/>
      <c r="E61" s="107"/>
      <c r="F61" s="93"/>
      <c r="G61" s="98"/>
      <c r="H61" s="96"/>
      <c r="I61" s="99"/>
      <c r="J61" s="96"/>
    </row>
    <row r="62" spans="2:10" ht="14.25" thickBot="1">
      <c r="B62" s="125" t="s">
        <v>456</v>
      </c>
      <c r="C62" s="105"/>
      <c r="D62" s="105"/>
      <c r="E62" s="124"/>
      <c r="F62" s="93"/>
      <c r="G62" s="93"/>
      <c r="H62" s="94"/>
      <c r="I62" s="82"/>
      <c r="J62" s="82"/>
    </row>
  </sheetData>
  <mergeCells count="16">
    <mergeCell ref="A1:J2"/>
    <mergeCell ref="B3:E3"/>
    <mergeCell ref="B17:E17"/>
    <mergeCell ref="F17:I17"/>
    <mergeCell ref="B44:E44"/>
    <mergeCell ref="B4:J5"/>
    <mergeCell ref="H11:J11"/>
    <mergeCell ref="H12:J12"/>
    <mergeCell ref="H13:J13"/>
    <mergeCell ref="H14:J14"/>
    <mergeCell ref="H6:J6"/>
    <mergeCell ref="H7:J7"/>
    <mergeCell ref="H8:J8"/>
    <mergeCell ref="H9:J9"/>
    <mergeCell ref="H10:J10"/>
    <mergeCell ref="B16:C16"/>
  </mergeCells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9" sqref="G8:G9"/>
    </sheetView>
  </sheetViews>
  <sheetFormatPr defaultRowHeight="13.5"/>
  <cols>
    <col min="1" max="1" width="15.75" style="207" customWidth="1"/>
    <col min="2" max="2" width="23.375" style="210" customWidth="1"/>
    <col min="3" max="3" width="17.125" style="208" customWidth="1"/>
    <col min="4" max="4" width="16.625" style="208" customWidth="1"/>
    <col min="5" max="5" width="19" style="207" customWidth="1"/>
    <col min="7" max="7" width="15.25" customWidth="1"/>
  </cols>
  <sheetData>
    <row r="1" spans="1:7">
      <c r="A1" s="345" t="s">
        <v>550</v>
      </c>
      <c r="B1" s="346"/>
      <c r="C1" s="346"/>
      <c r="D1" s="346"/>
      <c r="E1" s="346"/>
    </row>
    <row r="2" spans="1:7">
      <c r="A2" s="347"/>
      <c r="B2" s="348"/>
      <c r="C2" s="348"/>
      <c r="D2" s="348"/>
      <c r="E2" s="348"/>
    </row>
    <row r="3" spans="1:7" ht="14.25" thickBot="1">
      <c r="A3" s="347"/>
      <c r="B3" s="348"/>
      <c r="C3" s="348"/>
      <c r="D3" s="348"/>
      <c r="E3" s="348"/>
    </row>
    <row r="4" spans="1:7" ht="20.100000000000001" customHeight="1">
      <c r="A4" s="191" t="s">
        <v>544</v>
      </c>
      <c r="B4" s="192" t="s">
        <v>545</v>
      </c>
      <c r="C4" s="202" t="s">
        <v>546</v>
      </c>
      <c r="D4" s="203" t="s">
        <v>547</v>
      </c>
      <c r="E4" s="193" t="s">
        <v>548</v>
      </c>
    </row>
    <row r="5" spans="1:7" ht="20.100000000000001" customHeight="1">
      <c r="A5" s="194" t="s">
        <v>585</v>
      </c>
      <c r="B5" s="195" t="s">
        <v>551</v>
      </c>
      <c r="C5" s="196">
        <v>30500</v>
      </c>
      <c r="D5" s="196"/>
      <c r="E5" s="197">
        <f>SUM(C5:D5)</f>
        <v>30500</v>
      </c>
    </row>
    <row r="6" spans="1:7" ht="20.100000000000001" customHeight="1">
      <c r="A6" s="199" t="s">
        <v>567</v>
      </c>
      <c r="B6" s="198" t="s">
        <v>549</v>
      </c>
      <c r="C6" s="196"/>
      <c r="D6" s="196">
        <v>-20</v>
      </c>
      <c r="E6" s="197">
        <f>E5+C6+D6</f>
        <v>30480</v>
      </c>
    </row>
    <row r="7" spans="1:7" ht="20.100000000000001" customHeight="1">
      <c r="A7" s="199" t="s">
        <v>566</v>
      </c>
      <c r="B7" s="198" t="s">
        <v>556</v>
      </c>
      <c r="C7" s="196">
        <v>12.3</v>
      </c>
      <c r="D7" s="196"/>
      <c r="E7" s="197">
        <f t="shared" ref="E7:E20" si="0">E6+C7+D7</f>
        <v>30492.3</v>
      </c>
    </row>
    <row r="8" spans="1:7" ht="20.100000000000001" customHeight="1">
      <c r="A8" s="199" t="s">
        <v>565</v>
      </c>
      <c r="B8" s="198" t="s">
        <v>549</v>
      </c>
      <c r="C8" s="196"/>
      <c r="D8" s="196">
        <v>-20</v>
      </c>
      <c r="E8" s="197">
        <f t="shared" si="0"/>
        <v>30472.3</v>
      </c>
    </row>
    <row r="9" spans="1:7" ht="20.100000000000001" customHeight="1">
      <c r="A9" s="194" t="s">
        <v>564</v>
      </c>
      <c r="B9" s="198" t="s">
        <v>549</v>
      </c>
      <c r="C9" s="196"/>
      <c r="D9" s="196">
        <v>-20</v>
      </c>
      <c r="E9" s="197">
        <f t="shared" si="0"/>
        <v>30452.3</v>
      </c>
      <c r="G9" s="217"/>
    </row>
    <row r="10" spans="1:7" ht="20.100000000000001" customHeight="1">
      <c r="A10" s="200" t="s">
        <v>563</v>
      </c>
      <c r="B10" s="198" t="s">
        <v>549</v>
      </c>
      <c r="C10" s="204"/>
      <c r="D10" s="204">
        <v>-20</v>
      </c>
      <c r="E10" s="197">
        <f t="shared" si="0"/>
        <v>30432.3</v>
      </c>
    </row>
    <row r="11" spans="1:7" ht="20.100000000000001" customHeight="1">
      <c r="A11" s="201" t="s">
        <v>562</v>
      </c>
      <c r="B11" s="198" t="s">
        <v>556</v>
      </c>
      <c r="C11" s="205">
        <v>23.08</v>
      </c>
      <c r="D11" s="205"/>
      <c r="E11" s="197">
        <f t="shared" si="0"/>
        <v>30455.38</v>
      </c>
    </row>
    <row r="12" spans="1:7" ht="20.100000000000001" customHeight="1">
      <c r="A12" s="201" t="s">
        <v>552</v>
      </c>
      <c r="B12" s="198" t="s">
        <v>549</v>
      </c>
      <c r="C12" s="205"/>
      <c r="D12" s="205">
        <v>-20</v>
      </c>
      <c r="E12" s="197">
        <f t="shared" si="0"/>
        <v>30435.38</v>
      </c>
    </row>
    <row r="13" spans="1:7" ht="20.100000000000001" customHeight="1">
      <c r="A13" s="201" t="s">
        <v>553</v>
      </c>
      <c r="B13" s="209" t="s">
        <v>584</v>
      </c>
      <c r="C13" s="205">
        <v>5000</v>
      </c>
      <c r="D13" s="205"/>
      <c r="E13" s="197">
        <f t="shared" si="0"/>
        <v>35435.380000000005</v>
      </c>
    </row>
    <row r="14" spans="1:7" ht="20.100000000000001" customHeight="1">
      <c r="A14" s="201" t="s">
        <v>561</v>
      </c>
      <c r="B14" s="198" t="s">
        <v>549</v>
      </c>
      <c r="C14" s="205"/>
      <c r="D14" s="205">
        <v>-20</v>
      </c>
      <c r="E14" s="197">
        <f t="shared" si="0"/>
        <v>35415.380000000005</v>
      </c>
    </row>
    <row r="15" spans="1:7" ht="20.100000000000001" customHeight="1">
      <c r="A15" s="201" t="s">
        <v>554</v>
      </c>
      <c r="B15" s="198" t="s">
        <v>549</v>
      </c>
      <c r="C15" s="205"/>
      <c r="D15" s="205">
        <v>-20</v>
      </c>
      <c r="E15" s="197">
        <f t="shared" si="0"/>
        <v>35395.380000000005</v>
      </c>
    </row>
    <row r="16" spans="1:7" ht="20.100000000000001" customHeight="1">
      <c r="A16" s="201" t="s">
        <v>555</v>
      </c>
      <c r="B16" s="198" t="s">
        <v>556</v>
      </c>
      <c r="C16" s="205">
        <v>25.66</v>
      </c>
      <c r="D16" s="205"/>
      <c r="E16" s="197">
        <f t="shared" si="0"/>
        <v>35421.040000000008</v>
      </c>
    </row>
    <row r="17" spans="1:5" ht="20.100000000000001" customHeight="1">
      <c r="A17" s="201" t="s">
        <v>557</v>
      </c>
      <c r="B17" s="198" t="s">
        <v>549</v>
      </c>
      <c r="C17" s="205"/>
      <c r="D17" s="205">
        <v>-20</v>
      </c>
      <c r="E17" s="197">
        <f t="shared" si="0"/>
        <v>35401.040000000008</v>
      </c>
    </row>
    <row r="18" spans="1:5" ht="20.100000000000001" customHeight="1">
      <c r="A18" s="201" t="s">
        <v>558</v>
      </c>
      <c r="B18" s="198" t="s">
        <v>549</v>
      </c>
      <c r="C18" s="205"/>
      <c r="D18" s="205">
        <v>-20</v>
      </c>
      <c r="E18" s="197">
        <f t="shared" si="0"/>
        <v>35381.040000000008</v>
      </c>
    </row>
    <row r="19" spans="1:5" ht="20.100000000000001" customHeight="1">
      <c r="A19" s="201" t="s">
        <v>559</v>
      </c>
      <c r="B19" s="198" t="s">
        <v>549</v>
      </c>
      <c r="C19" s="205"/>
      <c r="D19" s="205">
        <v>-20</v>
      </c>
      <c r="E19" s="197">
        <f t="shared" si="0"/>
        <v>35361.040000000008</v>
      </c>
    </row>
    <row r="20" spans="1:5" ht="20.100000000000001" customHeight="1" thickBot="1">
      <c r="A20" s="214" t="s">
        <v>560</v>
      </c>
      <c r="B20" s="215" t="s">
        <v>556</v>
      </c>
      <c r="C20" s="206">
        <v>26.84</v>
      </c>
      <c r="D20" s="206"/>
      <c r="E20" s="216">
        <f t="shared" si="0"/>
        <v>35387.880000000005</v>
      </c>
    </row>
    <row r="21" spans="1:5">
      <c r="A21" s="211"/>
      <c r="B21" s="211"/>
      <c r="C21" s="212"/>
      <c r="D21" s="212"/>
      <c r="E21" s="213"/>
    </row>
    <row r="22" spans="1:5">
      <c r="A22" s="213"/>
      <c r="B22" s="211"/>
      <c r="C22" s="212"/>
      <c r="D22" s="212"/>
      <c r="E22" s="213"/>
    </row>
    <row r="23" spans="1:5">
      <c r="A23" s="213"/>
      <c r="B23" s="211"/>
      <c r="C23" s="212"/>
      <c r="D23" s="212"/>
      <c r="E23" s="213"/>
    </row>
    <row r="24" spans="1:5">
      <c r="A24" s="213"/>
      <c r="B24" s="211"/>
      <c r="C24" s="212"/>
      <c r="D24" s="212"/>
      <c r="E24" s="213"/>
    </row>
  </sheetData>
  <mergeCells count="1">
    <mergeCell ref="A1:E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上半年明细</vt:lpstr>
      <vt:lpstr>下半年明细</vt:lpstr>
      <vt:lpstr>求助者善款发放安排</vt:lpstr>
      <vt:lpstr>公帐收支明细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2016-12-15T04:29:39Z</dcterms:created>
  <dcterms:modified xsi:type="dcterms:W3CDTF">2017-01-20T03:33:04Z</dcterms:modified>
</cp:coreProperties>
</file>